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-12" yWindow="-12" windowWidth="17376" windowHeight="10896"/>
  </bookViews>
  <sheets>
    <sheet name="весна-лето" sheetId="1" r:id="rId1"/>
    <sheet name="осень-зима" sheetId="2" r:id="rId2"/>
    <sheet name="Лист1" sheetId="3" r:id="rId3"/>
  </sheets>
  <definedNames>
    <definedName name="_xlnm.Print_Titles" localSheetId="0">'весна-лето'!$1:$1</definedName>
    <definedName name="_xlnm.Print_Titles" localSheetId="1">'осень-зима'!$1:$1</definedName>
    <definedName name="_xlnm.Print_Area" localSheetId="0">'весна-лето'!$A$1:$T$263</definedName>
    <definedName name="_xlnm.Print_Area" localSheetId="1">'осень-зима'!$A$1:$T$372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29" i="1"/>
  <c r="S129"/>
  <c r="R129"/>
  <c r="Q129"/>
  <c r="Q126"/>
  <c r="P129"/>
  <c r="O129"/>
  <c r="N129"/>
  <c r="M129"/>
  <c r="L129"/>
  <c r="K129"/>
  <c r="J129"/>
  <c r="I129"/>
  <c r="T128"/>
  <c r="S128"/>
  <c r="R128"/>
  <c r="Q128"/>
  <c r="P128"/>
  <c r="N128"/>
  <c r="M128"/>
  <c r="L128"/>
  <c r="K128"/>
  <c r="J128"/>
  <c r="T127"/>
  <c r="S127"/>
  <c r="R127"/>
  <c r="Q127"/>
  <c r="P127"/>
  <c r="N127"/>
  <c r="M127"/>
  <c r="L127"/>
  <c r="K127"/>
  <c r="J127"/>
  <c r="T258"/>
  <c r="S258"/>
  <c r="R258"/>
  <c r="Q258"/>
  <c r="P258"/>
  <c r="N258"/>
  <c r="M258"/>
  <c r="L258"/>
  <c r="K258"/>
  <c r="J258"/>
  <c r="O259"/>
  <c r="I259"/>
  <c r="T257"/>
  <c r="T259" s="1"/>
  <c r="S257"/>
  <c r="S259" s="1"/>
  <c r="R257"/>
  <c r="R259" s="1"/>
  <c r="Q257"/>
  <c r="Q259" s="1"/>
  <c r="P257"/>
  <c r="P259" s="1"/>
  <c r="N257"/>
  <c r="N259" s="1"/>
  <c r="M257"/>
  <c r="M259" s="1"/>
  <c r="L257"/>
  <c r="L259" s="1"/>
  <c r="K257"/>
  <c r="K259" s="1"/>
  <c r="J257"/>
  <c r="J259" s="1"/>
  <c r="T233"/>
  <c r="S233"/>
  <c r="R233"/>
  <c r="Q233"/>
  <c r="P233"/>
  <c r="O233"/>
  <c r="I233"/>
  <c r="T231"/>
  <c r="S231"/>
  <c r="R231"/>
  <c r="Q231"/>
  <c r="P231"/>
  <c r="N231"/>
  <c r="M231"/>
  <c r="L231"/>
  <c r="K231"/>
  <c r="J231"/>
  <c r="T230"/>
  <c r="S230"/>
  <c r="R230"/>
  <c r="Q230"/>
  <c r="P230"/>
  <c r="N230"/>
  <c r="N233" s="1"/>
  <c r="M230"/>
  <c r="M233" s="1"/>
  <c r="L230"/>
  <c r="L233" s="1"/>
  <c r="K230"/>
  <c r="K233" s="1"/>
  <c r="J230"/>
  <c r="J233" s="1"/>
  <c r="P234"/>
  <c r="T220"/>
  <c r="S220"/>
  <c r="R220"/>
  <c r="Q220"/>
  <c r="P220"/>
  <c r="N220"/>
  <c r="M220"/>
  <c r="L220"/>
  <c r="K220"/>
  <c r="J220"/>
  <c r="T206"/>
  <c r="S206"/>
  <c r="R206"/>
  <c r="Q206"/>
  <c r="P206"/>
  <c r="O206"/>
  <c r="N206"/>
  <c r="M206"/>
  <c r="L206"/>
  <c r="K206"/>
  <c r="J206"/>
  <c r="I206"/>
  <c r="T205"/>
  <c r="S205"/>
  <c r="R205"/>
  <c r="Q205"/>
  <c r="P205"/>
  <c r="N205"/>
  <c r="M205"/>
  <c r="L205"/>
  <c r="K205"/>
  <c r="J205"/>
  <c r="T188"/>
  <c r="S188"/>
  <c r="R188"/>
  <c r="Q188"/>
  <c r="P188"/>
  <c r="N188"/>
  <c r="M188"/>
  <c r="L188"/>
  <c r="K188"/>
  <c r="J188"/>
  <c r="T204"/>
  <c r="S204"/>
  <c r="R204"/>
  <c r="Q204"/>
  <c r="P204"/>
  <c r="N204"/>
  <c r="M204"/>
  <c r="L204"/>
  <c r="K204"/>
  <c r="J204"/>
  <c r="T182"/>
  <c r="S182"/>
  <c r="R182"/>
  <c r="Q182"/>
  <c r="P182"/>
  <c r="O182"/>
  <c r="N182"/>
  <c r="M182"/>
  <c r="L182"/>
  <c r="K182"/>
  <c r="J182"/>
  <c r="I182"/>
  <c r="T181"/>
  <c r="S181"/>
  <c r="R181"/>
  <c r="Q181"/>
  <c r="P181"/>
  <c r="N181"/>
  <c r="M181"/>
  <c r="L181"/>
  <c r="K181"/>
  <c r="J181"/>
  <c r="T155"/>
  <c r="S155"/>
  <c r="R155"/>
  <c r="Q155"/>
  <c r="P155"/>
  <c r="N155"/>
  <c r="M155"/>
  <c r="L155"/>
  <c r="K155"/>
  <c r="J155"/>
  <c r="T154"/>
  <c r="S154"/>
  <c r="R154"/>
  <c r="Q154"/>
  <c r="P154"/>
  <c r="N154"/>
  <c r="M154"/>
  <c r="L154"/>
  <c r="K154"/>
  <c r="J154"/>
  <c r="T157"/>
  <c r="S157"/>
  <c r="R157"/>
  <c r="Q157"/>
  <c r="P157"/>
  <c r="O157"/>
  <c r="N157"/>
  <c r="M157"/>
  <c r="L157"/>
  <c r="K157"/>
  <c r="J157"/>
  <c r="I157"/>
  <c r="J156"/>
  <c r="K156"/>
  <c r="L156"/>
  <c r="M156"/>
  <c r="N156"/>
  <c r="P156"/>
  <c r="Q156"/>
  <c r="R156"/>
  <c r="S156"/>
  <c r="T156"/>
  <c r="T145"/>
  <c r="S145"/>
  <c r="R145"/>
  <c r="Q145"/>
  <c r="P145"/>
  <c r="N145"/>
  <c r="M145"/>
  <c r="L145"/>
  <c r="K145"/>
  <c r="J145"/>
  <c r="S139"/>
  <c r="R139"/>
  <c r="Q139"/>
  <c r="P139"/>
  <c r="M139"/>
  <c r="L139"/>
  <c r="K139"/>
  <c r="J139"/>
  <c r="T102"/>
  <c r="S102"/>
  <c r="R102"/>
  <c r="Q102"/>
  <c r="P102"/>
  <c r="N102"/>
  <c r="M102"/>
  <c r="L102"/>
  <c r="K102"/>
  <c r="J102"/>
  <c r="T103"/>
  <c r="S103"/>
  <c r="R103"/>
  <c r="Q103"/>
  <c r="P103"/>
  <c r="O103"/>
  <c r="N103"/>
  <c r="M103"/>
  <c r="L103"/>
  <c r="K103"/>
  <c r="J103"/>
  <c r="I103"/>
  <c r="T77" l="1"/>
  <c r="S77"/>
  <c r="R77"/>
  <c r="Q77"/>
  <c r="P77"/>
  <c r="O77"/>
  <c r="N77"/>
  <c r="M77"/>
  <c r="L77"/>
  <c r="K77"/>
  <c r="J77"/>
  <c r="I77"/>
  <c r="T76"/>
  <c r="S76"/>
  <c r="R76"/>
  <c r="Q76"/>
  <c r="P76"/>
  <c r="N76"/>
  <c r="M76"/>
  <c r="L76"/>
  <c r="K76"/>
  <c r="J76"/>
  <c r="T75"/>
  <c r="S75"/>
  <c r="R75"/>
  <c r="Q75"/>
  <c r="P75"/>
  <c r="N75"/>
  <c r="M75"/>
  <c r="L75"/>
  <c r="K75"/>
  <c r="J75"/>
  <c r="T41"/>
  <c r="S41"/>
  <c r="R41"/>
  <c r="Q41"/>
  <c r="P41"/>
  <c r="N41"/>
  <c r="M41"/>
  <c r="L41"/>
  <c r="K41"/>
  <c r="J41"/>
  <c r="O52"/>
  <c r="I52"/>
  <c r="T51"/>
  <c r="T52" s="1"/>
  <c r="S51"/>
  <c r="S52" s="1"/>
  <c r="R51"/>
  <c r="R52" s="1"/>
  <c r="Q51"/>
  <c r="Q52" s="1"/>
  <c r="P51"/>
  <c r="P52" s="1"/>
  <c r="N51"/>
  <c r="N52" s="1"/>
  <c r="M51"/>
  <c r="M52" s="1"/>
  <c r="L51"/>
  <c r="L52" s="1"/>
  <c r="K51"/>
  <c r="K52" s="1"/>
  <c r="J51"/>
  <c r="J52" s="1"/>
  <c r="O36"/>
  <c r="I36"/>
  <c r="O27"/>
  <c r="I27"/>
  <c r="T25"/>
  <c r="S25"/>
  <c r="R25"/>
  <c r="Q25"/>
  <c r="P25"/>
  <c r="N25"/>
  <c r="M25"/>
  <c r="L25"/>
  <c r="K25"/>
  <c r="J25"/>
  <c r="T26"/>
  <c r="S26"/>
  <c r="R26"/>
  <c r="Q26"/>
  <c r="P26"/>
  <c r="N26"/>
  <c r="M26"/>
  <c r="L26"/>
  <c r="K26"/>
  <c r="J26"/>
  <c r="S8"/>
  <c r="R8"/>
  <c r="Q8"/>
  <c r="P8"/>
  <c r="M8"/>
  <c r="L8"/>
  <c r="K8"/>
  <c r="J8"/>
  <c r="O190"/>
  <c r="I190"/>
  <c r="O60"/>
  <c r="I60"/>
  <c r="O22"/>
  <c r="I22"/>
  <c r="S15"/>
  <c r="R15"/>
  <c r="Q15"/>
  <c r="P15"/>
  <c r="M15"/>
  <c r="L15"/>
  <c r="K15"/>
  <c r="J15"/>
  <c r="T62"/>
  <c r="S62"/>
  <c r="R62"/>
  <c r="Q62"/>
  <c r="P62"/>
  <c r="N62"/>
  <c r="M62"/>
  <c r="L62"/>
  <c r="K62"/>
  <c r="J62"/>
  <c r="T58"/>
  <c r="S58"/>
  <c r="R58"/>
  <c r="Q58"/>
  <c r="P58"/>
  <c r="N58"/>
  <c r="M58"/>
  <c r="L58"/>
  <c r="K58"/>
  <c r="J58"/>
  <c r="Q5"/>
  <c r="P5"/>
  <c r="T121"/>
  <c r="S121"/>
  <c r="R121"/>
  <c r="Q121"/>
  <c r="P121"/>
  <c r="N121"/>
  <c r="M121"/>
  <c r="L121"/>
  <c r="K121"/>
  <c r="J121"/>
  <c r="T117"/>
  <c r="S117"/>
  <c r="R117"/>
  <c r="Q117"/>
  <c r="P117"/>
  <c r="N117"/>
  <c r="M117"/>
  <c r="L117"/>
  <c r="K117"/>
  <c r="J117"/>
  <c r="T114"/>
  <c r="S114"/>
  <c r="R114"/>
  <c r="Q114"/>
  <c r="P114"/>
  <c r="N114"/>
  <c r="M114"/>
  <c r="L114"/>
  <c r="K114"/>
  <c r="J114"/>
  <c r="T111"/>
  <c r="S111"/>
  <c r="R111"/>
  <c r="Q111"/>
  <c r="P111"/>
  <c r="N111"/>
  <c r="M111"/>
  <c r="L111"/>
  <c r="K111"/>
  <c r="J111"/>
  <c r="O112"/>
  <c r="I112"/>
  <c r="T96"/>
  <c r="S96"/>
  <c r="R96"/>
  <c r="Q96"/>
  <c r="P96"/>
  <c r="N96"/>
  <c r="M96"/>
  <c r="L96"/>
  <c r="K96"/>
  <c r="J96"/>
  <c r="J100"/>
  <c r="O98"/>
  <c r="I98"/>
  <c r="O87"/>
  <c r="I87"/>
  <c r="T85"/>
  <c r="S85"/>
  <c r="R85"/>
  <c r="Q85"/>
  <c r="P85"/>
  <c r="N85"/>
  <c r="M85"/>
  <c r="L85"/>
  <c r="K85"/>
  <c r="J85"/>
  <c r="T213"/>
  <c r="S213"/>
  <c r="R213"/>
  <c r="Q213"/>
  <c r="P213"/>
  <c r="N213"/>
  <c r="M213"/>
  <c r="L213"/>
  <c r="K213"/>
  <c r="J213"/>
  <c r="T86"/>
  <c r="S86"/>
  <c r="R86"/>
  <c r="Q86"/>
  <c r="P86"/>
  <c r="N86"/>
  <c r="M86"/>
  <c r="L86"/>
  <c r="K86"/>
  <c r="J86"/>
  <c r="T84"/>
  <c r="S84"/>
  <c r="R84"/>
  <c r="Q84"/>
  <c r="P84"/>
  <c r="N84"/>
  <c r="M84"/>
  <c r="L84"/>
  <c r="K84"/>
  <c r="J84"/>
  <c r="O90"/>
  <c r="T89"/>
  <c r="T90" s="1"/>
  <c r="S89"/>
  <c r="S90" s="1"/>
  <c r="R89"/>
  <c r="R90" s="1"/>
  <c r="Q89"/>
  <c r="Q90" s="1"/>
  <c r="P89"/>
  <c r="P90" s="1"/>
  <c r="N89"/>
  <c r="M89"/>
  <c r="L89"/>
  <c r="K89"/>
  <c r="J89"/>
  <c r="T73"/>
  <c r="S73"/>
  <c r="R73"/>
  <c r="Q73"/>
  <c r="P73"/>
  <c r="N73"/>
  <c r="M73"/>
  <c r="L73"/>
  <c r="K73"/>
  <c r="J73"/>
  <c r="S70"/>
  <c r="R70"/>
  <c r="Q70"/>
  <c r="P70"/>
  <c r="N70"/>
  <c r="M70"/>
  <c r="L70"/>
  <c r="K70"/>
  <c r="J70"/>
  <c r="T74"/>
  <c r="S74"/>
  <c r="R74"/>
  <c r="Q74"/>
  <c r="P74"/>
  <c r="N74"/>
  <c r="M74"/>
  <c r="L74"/>
  <c r="K74"/>
  <c r="J74"/>
  <c r="S67"/>
  <c r="R67"/>
  <c r="Q67"/>
  <c r="P67"/>
  <c r="N67"/>
  <c r="M67"/>
  <c r="L67"/>
  <c r="K67"/>
  <c r="J67"/>
  <c r="T69"/>
  <c r="S69"/>
  <c r="R69"/>
  <c r="Q69"/>
  <c r="P69"/>
  <c r="N69"/>
  <c r="M69"/>
  <c r="L69"/>
  <c r="K69"/>
  <c r="J69"/>
  <c r="I63"/>
  <c r="T59"/>
  <c r="S59"/>
  <c r="R59"/>
  <c r="Q59"/>
  <c r="P59"/>
  <c r="N59"/>
  <c r="M59"/>
  <c r="L59"/>
  <c r="K59"/>
  <c r="J59"/>
  <c r="J57"/>
  <c r="K57"/>
  <c r="L57"/>
  <c r="M57"/>
  <c r="N57"/>
  <c r="P57"/>
  <c r="Q57"/>
  <c r="R57"/>
  <c r="S57"/>
  <c r="T57"/>
  <c r="S46"/>
  <c r="R46"/>
  <c r="Q46"/>
  <c r="P46"/>
  <c r="N46"/>
  <c r="M46"/>
  <c r="L46"/>
  <c r="K46"/>
  <c r="J46"/>
  <c r="T45"/>
  <c r="S45"/>
  <c r="R45"/>
  <c r="Q45"/>
  <c r="P45"/>
  <c r="N45"/>
  <c r="M45"/>
  <c r="L45"/>
  <c r="K45"/>
  <c r="J45"/>
  <c r="T38"/>
  <c r="S38"/>
  <c r="R38"/>
  <c r="Q38"/>
  <c r="P38"/>
  <c r="N38"/>
  <c r="M38"/>
  <c r="L38"/>
  <c r="L39" s="1"/>
  <c r="K38"/>
  <c r="J38"/>
  <c r="T137"/>
  <c r="S137"/>
  <c r="R137"/>
  <c r="Q137"/>
  <c r="P137"/>
  <c r="N137"/>
  <c r="M137"/>
  <c r="L137"/>
  <c r="K137"/>
  <c r="J137"/>
  <c r="O39"/>
  <c r="K39"/>
  <c r="J39"/>
  <c r="T39"/>
  <c r="S39"/>
  <c r="R39"/>
  <c r="Q39"/>
  <c r="P39"/>
  <c r="T21"/>
  <c r="S21"/>
  <c r="R21"/>
  <c r="Q21"/>
  <c r="P21"/>
  <c r="N21"/>
  <c r="M21"/>
  <c r="L21"/>
  <c r="K21"/>
  <c r="J21"/>
  <c r="T20"/>
  <c r="S20"/>
  <c r="R20"/>
  <c r="Q20"/>
  <c r="P20"/>
  <c r="N20"/>
  <c r="M20"/>
  <c r="L20"/>
  <c r="K20"/>
  <c r="J20"/>
  <c r="T19"/>
  <c r="S19"/>
  <c r="R19"/>
  <c r="Q19"/>
  <c r="P19"/>
  <c r="N19"/>
  <c r="M19"/>
  <c r="L19"/>
  <c r="K19"/>
  <c r="J19"/>
  <c r="T11"/>
  <c r="S11"/>
  <c r="R11"/>
  <c r="Q11"/>
  <c r="P11"/>
  <c r="N11"/>
  <c r="M11"/>
  <c r="L11"/>
  <c r="K11"/>
  <c r="J11"/>
  <c r="T251"/>
  <c r="S251"/>
  <c r="R251"/>
  <c r="Q251"/>
  <c r="P251"/>
  <c r="N251"/>
  <c r="M251"/>
  <c r="L251"/>
  <c r="K251"/>
  <c r="J251"/>
  <c r="T240"/>
  <c r="S240"/>
  <c r="R240"/>
  <c r="Q240"/>
  <c r="P240"/>
  <c r="N240"/>
  <c r="T239"/>
  <c r="S239"/>
  <c r="R239"/>
  <c r="Q239"/>
  <c r="P239"/>
  <c r="N239"/>
  <c r="M239"/>
  <c r="L239"/>
  <c r="K239"/>
  <c r="J239"/>
  <c r="T225"/>
  <c r="S225"/>
  <c r="R225"/>
  <c r="Q225"/>
  <c r="P225"/>
  <c r="N225"/>
  <c r="M225"/>
  <c r="L225"/>
  <c r="K225"/>
  <c r="J225"/>
  <c r="T224"/>
  <c r="S224"/>
  <c r="R224"/>
  <c r="Q224"/>
  <c r="P224"/>
  <c r="N224"/>
  <c r="M224"/>
  <c r="L224"/>
  <c r="K224"/>
  <c r="J224"/>
  <c r="I215"/>
  <c r="T198"/>
  <c r="S198"/>
  <c r="R198"/>
  <c r="Q198"/>
  <c r="P198"/>
  <c r="N198"/>
  <c r="M198"/>
  <c r="L198"/>
  <c r="K198"/>
  <c r="J198"/>
  <c r="T192"/>
  <c r="S192"/>
  <c r="R192"/>
  <c r="Q192"/>
  <c r="P192"/>
  <c r="N192"/>
  <c r="M192"/>
  <c r="L192"/>
  <c r="K192"/>
  <c r="J192"/>
  <c r="T165"/>
  <c r="S165"/>
  <c r="R165"/>
  <c r="Q165"/>
  <c r="P165"/>
  <c r="N165"/>
  <c r="T174"/>
  <c r="S174"/>
  <c r="R174"/>
  <c r="Q174"/>
  <c r="P174"/>
  <c r="N174"/>
  <c r="M174"/>
  <c r="L174"/>
  <c r="K174"/>
  <c r="J174"/>
  <c r="O140"/>
  <c r="T214"/>
  <c r="S214"/>
  <c r="R214"/>
  <c r="Q214"/>
  <c r="P214"/>
  <c r="N214"/>
  <c r="M214"/>
  <c r="L214"/>
  <c r="K214"/>
  <c r="J214"/>
  <c r="J168"/>
  <c r="K168"/>
  <c r="L168"/>
  <c r="M168"/>
  <c r="N168"/>
  <c r="P168"/>
  <c r="Q168"/>
  <c r="R168"/>
  <c r="S168"/>
  <c r="T168"/>
  <c r="I90"/>
  <c r="S232"/>
  <c r="I193"/>
  <c r="T180"/>
  <c r="N180"/>
  <c r="O123"/>
  <c r="I123"/>
  <c r="S60" l="1"/>
  <c r="N60"/>
  <c r="T60"/>
  <c r="I104"/>
  <c r="T92"/>
  <c r="S92"/>
  <c r="R92"/>
  <c r="Q92"/>
  <c r="P92"/>
  <c r="N92"/>
  <c r="M92"/>
  <c r="L92"/>
  <c r="K92"/>
  <c r="J92"/>
  <c r="T110"/>
  <c r="T109"/>
  <c r="S110"/>
  <c r="S109"/>
  <c r="R110"/>
  <c r="R109"/>
  <c r="Q110"/>
  <c r="Q109"/>
  <c r="P110"/>
  <c r="P109"/>
  <c r="N110"/>
  <c r="N109"/>
  <c r="M110"/>
  <c r="M109"/>
  <c r="L110"/>
  <c r="L109"/>
  <c r="K110"/>
  <c r="K109"/>
  <c r="J110"/>
  <c r="J109"/>
  <c r="J108"/>
  <c r="T97"/>
  <c r="T95"/>
  <c r="T94"/>
  <c r="T93"/>
  <c r="S97"/>
  <c r="S95"/>
  <c r="S94"/>
  <c r="S93"/>
  <c r="R97"/>
  <c r="R95"/>
  <c r="R94"/>
  <c r="R93"/>
  <c r="Q97"/>
  <c r="Q95"/>
  <c r="Q94"/>
  <c r="Q93"/>
  <c r="P97"/>
  <c r="P95"/>
  <c r="P94"/>
  <c r="P93"/>
  <c r="N97"/>
  <c r="N95"/>
  <c r="N94"/>
  <c r="N93"/>
  <c r="M97"/>
  <c r="M95"/>
  <c r="M94"/>
  <c r="M93"/>
  <c r="L97"/>
  <c r="L95"/>
  <c r="L94"/>
  <c r="L93"/>
  <c r="K97"/>
  <c r="K95"/>
  <c r="K94"/>
  <c r="K93"/>
  <c r="J97"/>
  <c r="J95"/>
  <c r="T18"/>
  <c r="T17"/>
  <c r="T16"/>
  <c r="S18"/>
  <c r="S17"/>
  <c r="S16"/>
  <c r="R18"/>
  <c r="R17"/>
  <c r="R16"/>
  <c r="Q18"/>
  <c r="Q17"/>
  <c r="Q16"/>
  <c r="P18"/>
  <c r="P17"/>
  <c r="P16"/>
  <c r="N18"/>
  <c r="N17"/>
  <c r="N16"/>
  <c r="L16"/>
  <c r="L17"/>
  <c r="L18"/>
  <c r="K16"/>
  <c r="K17"/>
  <c r="K18"/>
  <c r="J17"/>
  <c r="J16"/>
  <c r="J18"/>
  <c r="N98" l="1"/>
  <c r="T98"/>
  <c r="T22"/>
  <c r="N22"/>
  <c r="T256"/>
  <c r="S256"/>
  <c r="R256"/>
  <c r="Q256"/>
  <c r="P256"/>
  <c r="N256"/>
  <c r="M256"/>
  <c r="L256"/>
  <c r="K256"/>
  <c r="J256"/>
  <c r="T255"/>
  <c r="S255"/>
  <c r="R255"/>
  <c r="Q255"/>
  <c r="P255"/>
  <c r="N255"/>
  <c r="M255"/>
  <c r="L255"/>
  <c r="K255"/>
  <c r="J255"/>
  <c r="T252"/>
  <c r="S252"/>
  <c r="R252"/>
  <c r="Q252"/>
  <c r="P252"/>
  <c r="N252"/>
  <c r="M252"/>
  <c r="L252"/>
  <c r="K252"/>
  <c r="J252"/>
  <c r="T250"/>
  <c r="S250"/>
  <c r="R250"/>
  <c r="Q250"/>
  <c r="P250"/>
  <c r="N250"/>
  <c r="M250"/>
  <c r="L250"/>
  <c r="K250"/>
  <c r="J250"/>
  <c r="T249"/>
  <c r="S249"/>
  <c r="R249"/>
  <c r="Q249"/>
  <c r="P249"/>
  <c r="N249"/>
  <c r="M249"/>
  <c r="L249"/>
  <c r="K249"/>
  <c r="J249"/>
  <c r="T248"/>
  <c r="S248"/>
  <c r="R248"/>
  <c r="Q248"/>
  <c r="P248"/>
  <c r="N248"/>
  <c r="M248"/>
  <c r="L248"/>
  <c r="K248"/>
  <c r="J248"/>
  <c r="O245"/>
  <c r="I245"/>
  <c r="T244"/>
  <c r="T245" s="1"/>
  <c r="S244"/>
  <c r="S245" s="1"/>
  <c r="R244"/>
  <c r="R245" s="1"/>
  <c r="Q244"/>
  <c r="Q245" s="1"/>
  <c r="P244"/>
  <c r="P245" s="1"/>
  <c r="N244"/>
  <c r="N245" s="1"/>
  <c r="M244"/>
  <c r="M245" s="1"/>
  <c r="L244"/>
  <c r="L245" s="1"/>
  <c r="K244"/>
  <c r="K245" s="1"/>
  <c r="J244"/>
  <c r="J245" s="1"/>
  <c r="O242"/>
  <c r="O260" s="1"/>
  <c r="I242"/>
  <c r="I260" s="1"/>
  <c r="T241"/>
  <c r="S241"/>
  <c r="R241"/>
  <c r="Q241"/>
  <c r="P241"/>
  <c r="N241"/>
  <c r="M241"/>
  <c r="L241"/>
  <c r="K241"/>
  <c r="J241"/>
  <c r="T238"/>
  <c r="S238"/>
  <c r="R238"/>
  <c r="Q238"/>
  <c r="P238"/>
  <c r="N238"/>
  <c r="M238"/>
  <c r="L238"/>
  <c r="K238"/>
  <c r="J238"/>
  <c r="T232"/>
  <c r="R232"/>
  <c r="Q232"/>
  <c r="P232"/>
  <c r="N232"/>
  <c r="M232"/>
  <c r="L232"/>
  <c r="K232"/>
  <c r="J232"/>
  <c r="T229"/>
  <c r="S229"/>
  <c r="R229"/>
  <c r="Q229"/>
  <c r="P229"/>
  <c r="N229"/>
  <c r="M229"/>
  <c r="L229"/>
  <c r="K229"/>
  <c r="J229"/>
  <c r="O227"/>
  <c r="I227"/>
  <c r="T226"/>
  <c r="S226"/>
  <c r="R226"/>
  <c r="Q226"/>
  <c r="P226"/>
  <c r="N226"/>
  <c r="M226"/>
  <c r="L226"/>
  <c r="K226"/>
  <c r="J226"/>
  <c r="T223"/>
  <c r="S223"/>
  <c r="R223"/>
  <c r="Q223"/>
  <c r="P223"/>
  <c r="N223"/>
  <c r="M223"/>
  <c r="L223"/>
  <c r="K223"/>
  <c r="J223"/>
  <c r="T222"/>
  <c r="S222"/>
  <c r="R222"/>
  <c r="Q222"/>
  <c r="P222"/>
  <c r="N222"/>
  <c r="M222"/>
  <c r="L222"/>
  <c r="K222"/>
  <c r="J222"/>
  <c r="T221"/>
  <c r="S221"/>
  <c r="R221"/>
  <c r="Q221"/>
  <c r="P221"/>
  <c r="N221"/>
  <c r="M221"/>
  <c r="L221"/>
  <c r="K221"/>
  <c r="J221"/>
  <c r="O218"/>
  <c r="I218"/>
  <c r="T217"/>
  <c r="T218" s="1"/>
  <c r="S217"/>
  <c r="S218" s="1"/>
  <c r="R217"/>
  <c r="R218" s="1"/>
  <c r="Q217"/>
  <c r="Q218" s="1"/>
  <c r="P217"/>
  <c r="P218" s="1"/>
  <c r="N217"/>
  <c r="N218" s="1"/>
  <c r="M217"/>
  <c r="M218" s="1"/>
  <c r="L217"/>
  <c r="L218" s="1"/>
  <c r="K217"/>
  <c r="K218" s="1"/>
  <c r="J217"/>
  <c r="J218" s="1"/>
  <c r="O215"/>
  <c r="O234" s="1"/>
  <c r="T212"/>
  <c r="S212"/>
  <c r="R212"/>
  <c r="Q212"/>
  <c r="P212"/>
  <c r="N212"/>
  <c r="M212"/>
  <c r="L212"/>
  <c r="K212"/>
  <c r="J212"/>
  <c r="T211"/>
  <c r="S211"/>
  <c r="R211"/>
  <c r="Q211"/>
  <c r="P211"/>
  <c r="N211"/>
  <c r="M211"/>
  <c r="L211"/>
  <c r="K211"/>
  <c r="J211"/>
  <c r="T203"/>
  <c r="S203"/>
  <c r="R203"/>
  <c r="Q203"/>
  <c r="P203"/>
  <c r="N203"/>
  <c r="M203"/>
  <c r="L203"/>
  <c r="K203"/>
  <c r="J203"/>
  <c r="O201"/>
  <c r="I201"/>
  <c r="I207" s="1"/>
  <c r="T200"/>
  <c r="S200"/>
  <c r="R200"/>
  <c r="Q200"/>
  <c r="P200"/>
  <c r="N200"/>
  <c r="M200"/>
  <c r="L200"/>
  <c r="K200"/>
  <c r="J200"/>
  <c r="T199"/>
  <c r="S199"/>
  <c r="R199"/>
  <c r="Q199"/>
  <c r="P199"/>
  <c r="N199"/>
  <c r="M199"/>
  <c r="L199"/>
  <c r="K199"/>
  <c r="J199"/>
  <c r="T197"/>
  <c r="S197"/>
  <c r="R197"/>
  <c r="Q197"/>
  <c r="P197"/>
  <c r="N197"/>
  <c r="M197"/>
  <c r="L197"/>
  <c r="K197"/>
  <c r="J197"/>
  <c r="T196"/>
  <c r="S196"/>
  <c r="R196"/>
  <c r="Q196"/>
  <c r="P196"/>
  <c r="N196"/>
  <c r="M196"/>
  <c r="L196"/>
  <c r="K196"/>
  <c r="J196"/>
  <c r="T195"/>
  <c r="S195"/>
  <c r="R195"/>
  <c r="Q195"/>
  <c r="P195"/>
  <c r="N195"/>
  <c r="M195"/>
  <c r="L195"/>
  <c r="K195"/>
  <c r="J195"/>
  <c r="O193"/>
  <c r="T193"/>
  <c r="S193"/>
  <c r="R193"/>
  <c r="Q193"/>
  <c r="P193"/>
  <c r="N193"/>
  <c r="M193"/>
  <c r="L193"/>
  <c r="K193"/>
  <c r="J193"/>
  <c r="O207"/>
  <c r="T189"/>
  <c r="S189"/>
  <c r="R189"/>
  <c r="Q189"/>
  <c r="P189"/>
  <c r="N189"/>
  <c r="M189"/>
  <c r="L189"/>
  <c r="K189"/>
  <c r="J189"/>
  <c r="T187"/>
  <c r="S187"/>
  <c r="R187"/>
  <c r="Q187"/>
  <c r="P187"/>
  <c r="N187"/>
  <c r="N190" s="1"/>
  <c r="M187"/>
  <c r="L187"/>
  <c r="K187"/>
  <c r="J187"/>
  <c r="S180"/>
  <c r="R180"/>
  <c r="Q180"/>
  <c r="P180"/>
  <c r="M180"/>
  <c r="L180"/>
  <c r="K180"/>
  <c r="J180"/>
  <c r="T179"/>
  <c r="S179"/>
  <c r="R179"/>
  <c r="Q179"/>
  <c r="P179"/>
  <c r="N179"/>
  <c r="M179"/>
  <c r="L179"/>
  <c r="K179"/>
  <c r="J179"/>
  <c r="O177"/>
  <c r="I177"/>
  <c r="T176"/>
  <c r="S176"/>
  <c r="R176"/>
  <c r="Q176"/>
  <c r="P176"/>
  <c r="N176"/>
  <c r="M176"/>
  <c r="L176"/>
  <c r="K176"/>
  <c r="J176"/>
  <c r="T175"/>
  <c r="S175"/>
  <c r="R175"/>
  <c r="Q175"/>
  <c r="P175"/>
  <c r="N175"/>
  <c r="M175"/>
  <c r="L175"/>
  <c r="K175"/>
  <c r="J175"/>
  <c r="T173"/>
  <c r="S173"/>
  <c r="R173"/>
  <c r="Q173"/>
  <c r="P173"/>
  <c r="N173"/>
  <c r="M173"/>
  <c r="L173"/>
  <c r="K173"/>
  <c r="J173"/>
  <c r="T172"/>
  <c r="S172"/>
  <c r="R172"/>
  <c r="Q172"/>
  <c r="P172"/>
  <c r="N172"/>
  <c r="M172"/>
  <c r="L172"/>
  <c r="K172"/>
  <c r="J172"/>
  <c r="T171"/>
  <c r="S171"/>
  <c r="R171"/>
  <c r="Q171"/>
  <c r="P171"/>
  <c r="N171"/>
  <c r="M171"/>
  <c r="L171"/>
  <c r="K171"/>
  <c r="J171"/>
  <c r="O169"/>
  <c r="T169"/>
  <c r="S169"/>
  <c r="R169"/>
  <c r="Q169"/>
  <c r="P169"/>
  <c r="N169"/>
  <c r="M169"/>
  <c r="L169"/>
  <c r="K169"/>
  <c r="J169"/>
  <c r="O166"/>
  <c r="I166"/>
  <c r="T164"/>
  <c r="S164"/>
  <c r="R164"/>
  <c r="Q164"/>
  <c r="P164"/>
  <c r="N164"/>
  <c r="M164"/>
  <c r="L164"/>
  <c r="K164"/>
  <c r="J164"/>
  <c r="T163"/>
  <c r="S163"/>
  <c r="R163"/>
  <c r="Q163"/>
  <c r="P163"/>
  <c r="N163"/>
  <c r="M163"/>
  <c r="L163"/>
  <c r="K163"/>
  <c r="J163"/>
  <c r="T162"/>
  <c r="S162"/>
  <c r="R162"/>
  <c r="Q162"/>
  <c r="P162"/>
  <c r="N162"/>
  <c r="M162"/>
  <c r="L162"/>
  <c r="K162"/>
  <c r="J162"/>
  <c r="S153"/>
  <c r="R153"/>
  <c r="Q153"/>
  <c r="P153"/>
  <c r="N153"/>
  <c r="M153"/>
  <c r="L153"/>
  <c r="K153"/>
  <c r="J153"/>
  <c r="O151"/>
  <c r="T150" s="1"/>
  <c r="I151"/>
  <c r="S150"/>
  <c r="R150"/>
  <c r="Q150"/>
  <c r="P150"/>
  <c r="N150"/>
  <c r="M150"/>
  <c r="L150"/>
  <c r="K150"/>
  <c r="J150"/>
  <c r="T149"/>
  <c r="S149"/>
  <c r="R149"/>
  <c r="Q149"/>
  <c r="P149"/>
  <c r="N149"/>
  <c r="M149"/>
  <c r="L149"/>
  <c r="K149"/>
  <c r="J149"/>
  <c r="T148"/>
  <c r="S148"/>
  <c r="R148"/>
  <c r="Q148"/>
  <c r="P148"/>
  <c r="N148"/>
  <c r="M148"/>
  <c r="L148"/>
  <c r="K148"/>
  <c r="J148"/>
  <c r="S147"/>
  <c r="R147"/>
  <c r="Q147"/>
  <c r="P147"/>
  <c r="N147"/>
  <c r="M147"/>
  <c r="L147"/>
  <c r="K147"/>
  <c r="J147"/>
  <c r="T146"/>
  <c r="S146"/>
  <c r="R146"/>
  <c r="Q146"/>
  <c r="P146"/>
  <c r="N146"/>
  <c r="M146"/>
  <c r="L146"/>
  <c r="K146"/>
  <c r="J146"/>
  <c r="O143"/>
  <c r="T142" s="1"/>
  <c r="I143"/>
  <c r="S142"/>
  <c r="S143" s="1"/>
  <c r="R142"/>
  <c r="R143" s="1"/>
  <c r="Q142"/>
  <c r="Q143" s="1"/>
  <c r="P142"/>
  <c r="P143" s="1"/>
  <c r="N142"/>
  <c r="N143" s="1"/>
  <c r="M142"/>
  <c r="M143" s="1"/>
  <c r="L142"/>
  <c r="L143" s="1"/>
  <c r="K142"/>
  <c r="K143" s="1"/>
  <c r="J142"/>
  <c r="J143" s="1"/>
  <c r="I140"/>
  <c r="I158" s="1"/>
  <c r="T138"/>
  <c r="S138"/>
  <c r="R138"/>
  <c r="Q138"/>
  <c r="P138"/>
  <c r="N138"/>
  <c r="M138"/>
  <c r="L138"/>
  <c r="K138"/>
  <c r="J138"/>
  <c r="T136"/>
  <c r="S136"/>
  <c r="R136"/>
  <c r="Q136"/>
  <c r="P136"/>
  <c r="N136"/>
  <c r="M136"/>
  <c r="L136"/>
  <c r="K136"/>
  <c r="J136"/>
  <c r="T126"/>
  <c r="S126"/>
  <c r="R126"/>
  <c r="P126"/>
  <c r="N126"/>
  <c r="M126"/>
  <c r="L126"/>
  <c r="K126"/>
  <c r="J126"/>
  <c r="T125"/>
  <c r="S125"/>
  <c r="R125"/>
  <c r="Q125"/>
  <c r="P125"/>
  <c r="N125"/>
  <c r="M125"/>
  <c r="L125"/>
  <c r="K125"/>
  <c r="J125"/>
  <c r="T122"/>
  <c r="S122"/>
  <c r="R122"/>
  <c r="Q122"/>
  <c r="P122"/>
  <c r="N122"/>
  <c r="M122"/>
  <c r="L122"/>
  <c r="K122"/>
  <c r="J122"/>
  <c r="T120"/>
  <c r="S120"/>
  <c r="R120"/>
  <c r="Q120"/>
  <c r="P120"/>
  <c r="N120"/>
  <c r="M120"/>
  <c r="L120"/>
  <c r="K120"/>
  <c r="J120"/>
  <c r="T119"/>
  <c r="S119"/>
  <c r="R119"/>
  <c r="Q119"/>
  <c r="P119"/>
  <c r="N119"/>
  <c r="M119"/>
  <c r="L119"/>
  <c r="K119"/>
  <c r="J119"/>
  <c r="T118"/>
  <c r="S118"/>
  <c r="R118"/>
  <c r="Q118"/>
  <c r="P118"/>
  <c r="N118"/>
  <c r="M118"/>
  <c r="L118"/>
  <c r="K118"/>
  <c r="J118"/>
  <c r="O115"/>
  <c r="O130" s="1"/>
  <c r="I115"/>
  <c r="I130" s="1"/>
  <c r="T115"/>
  <c r="S115"/>
  <c r="R115"/>
  <c r="Q115"/>
  <c r="P115"/>
  <c r="N115"/>
  <c r="M115"/>
  <c r="L115"/>
  <c r="K115"/>
  <c r="J115"/>
  <c r="J112"/>
  <c r="T108"/>
  <c r="S108"/>
  <c r="R108"/>
  <c r="Q108"/>
  <c r="Q112" s="1"/>
  <c r="P108"/>
  <c r="P112" s="1"/>
  <c r="N108"/>
  <c r="N112" s="1"/>
  <c r="M108"/>
  <c r="M112" s="1"/>
  <c r="L108"/>
  <c r="K108"/>
  <c r="K112" s="1"/>
  <c r="T101"/>
  <c r="S101"/>
  <c r="R101"/>
  <c r="Q101"/>
  <c r="P101"/>
  <c r="N101"/>
  <c r="M101"/>
  <c r="L101"/>
  <c r="K101"/>
  <c r="J101"/>
  <c r="T100"/>
  <c r="S100"/>
  <c r="R100"/>
  <c r="Q100"/>
  <c r="P100"/>
  <c r="N100"/>
  <c r="M100"/>
  <c r="L100"/>
  <c r="K100"/>
  <c r="J94"/>
  <c r="J93"/>
  <c r="N90"/>
  <c r="M90"/>
  <c r="L90"/>
  <c r="K90"/>
  <c r="J90"/>
  <c r="T83"/>
  <c r="S83"/>
  <c r="R83"/>
  <c r="Q83"/>
  <c r="P83"/>
  <c r="N83"/>
  <c r="M83"/>
  <c r="L83"/>
  <c r="K83"/>
  <c r="J83"/>
  <c r="T82"/>
  <c r="T87" s="1"/>
  <c r="S82"/>
  <c r="S87" s="1"/>
  <c r="R82"/>
  <c r="Q82"/>
  <c r="P82"/>
  <c r="P87" s="1"/>
  <c r="N82"/>
  <c r="N87" s="1"/>
  <c r="M82"/>
  <c r="L82"/>
  <c r="K82"/>
  <c r="K87" s="1"/>
  <c r="J82"/>
  <c r="J87" s="1"/>
  <c r="O71"/>
  <c r="I71"/>
  <c r="T68"/>
  <c r="S68"/>
  <c r="R68"/>
  <c r="Q68"/>
  <c r="P68"/>
  <c r="N68"/>
  <c r="M68"/>
  <c r="L68"/>
  <c r="K68"/>
  <c r="J68"/>
  <c r="T66"/>
  <c r="S66"/>
  <c r="R66"/>
  <c r="Q66"/>
  <c r="P66"/>
  <c r="N66"/>
  <c r="M66"/>
  <c r="L66"/>
  <c r="K66"/>
  <c r="J66"/>
  <c r="T65"/>
  <c r="S65"/>
  <c r="R65"/>
  <c r="Q65"/>
  <c r="P65"/>
  <c r="N65"/>
  <c r="M65"/>
  <c r="L65"/>
  <c r="K65"/>
  <c r="J65"/>
  <c r="O63"/>
  <c r="T63"/>
  <c r="S63"/>
  <c r="R63"/>
  <c r="Q63"/>
  <c r="P63"/>
  <c r="N63"/>
  <c r="M63"/>
  <c r="L63"/>
  <c r="K63"/>
  <c r="J63"/>
  <c r="T50"/>
  <c r="S50"/>
  <c r="R50"/>
  <c r="Q50"/>
  <c r="P50"/>
  <c r="N50"/>
  <c r="M50"/>
  <c r="L50"/>
  <c r="K50"/>
  <c r="J50"/>
  <c r="T49"/>
  <c r="S49"/>
  <c r="R49"/>
  <c r="Q49"/>
  <c r="P49"/>
  <c r="N49"/>
  <c r="M49"/>
  <c r="L49"/>
  <c r="K49"/>
  <c r="J49"/>
  <c r="O47"/>
  <c r="T46" s="1"/>
  <c r="I47"/>
  <c r="I53" s="1"/>
  <c r="T44"/>
  <c r="S44"/>
  <c r="R44"/>
  <c r="Q44"/>
  <c r="P44"/>
  <c r="N44"/>
  <c r="M44"/>
  <c r="L44"/>
  <c r="K44"/>
  <c r="J44"/>
  <c r="T43"/>
  <c r="S43"/>
  <c r="R43"/>
  <c r="Q43"/>
  <c r="P43"/>
  <c r="N43"/>
  <c r="M43"/>
  <c r="L43"/>
  <c r="K43"/>
  <c r="J43"/>
  <c r="T42"/>
  <c r="S42"/>
  <c r="R42"/>
  <c r="Q42"/>
  <c r="P42"/>
  <c r="N42"/>
  <c r="M42"/>
  <c r="L42"/>
  <c r="K42"/>
  <c r="J42"/>
  <c r="M39"/>
  <c r="N39"/>
  <c r="T35"/>
  <c r="S35"/>
  <c r="R35"/>
  <c r="Q35"/>
  <c r="P35"/>
  <c r="N35"/>
  <c r="M35"/>
  <c r="L35"/>
  <c r="K35"/>
  <c r="J35"/>
  <c r="T34"/>
  <c r="S34"/>
  <c r="R34"/>
  <c r="Q34"/>
  <c r="P34"/>
  <c r="N34"/>
  <c r="M34"/>
  <c r="L34"/>
  <c r="K34"/>
  <c r="J34"/>
  <c r="S33"/>
  <c r="R33"/>
  <c r="Q33"/>
  <c r="P33"/>
  <c r="M33"/>
  <c r="L33"/>
  <c r="K33"/>
  <c r="J33"/>
  <c r="T32"/>
  <c r="S32"/>
  <c r="R32"/>
  <c r="Q32"/>
  <c r="P32"/>
  <c r="N32"/>
  <c r="M32"/>
  <c r="L32"/>
  <c r="K32"/>
  <c r="J32"/>
  <c r="T24"/>
  <c r="T27" s="1"/>
  <c r="S24"/>
  <c r="S27" s="1"/>
  <c r="R24"/>
  <c r="R27" s="1"/>
  <c r="Q24"/>
  <c r="Q27" s="1"/>
  <c r="P24"/>
  <c r="P27" s="1"/>
  <c r="N24"/>
  <c r="N27" s="1"/>
  <c r="M24"/>
  <c r="M27" s="1"/>
  <c r="L24"/>
  <c r="L27" s="1"/>
  <c r="K24"/>
  <c r="K27" s="1"/>
  <c r="J24"/>
  <c r="J27" s="1"/>
  <c r="K22"/>
  <c r="L22"/>
  <c r="M18"/>
  <c r="S22"/>
  <c r="P22"/>
  <c r="M17"/>
  <c r="R22"/>
  <c r="M16"/>
  <c r="O12"/>
  <c r="I12"/>
  <c r="T12"/>
  <c r="S12"/>
  <c r="R12"/>
  <c r="Q12"/>
  <c r="P12"/>
  <c r="N12"/>
  <c r="M12"/>
  <c r="L12"/>
  <c r="K12"/>
  <c r="J12"/>
  <c r="O9"/>
  <c r="I9"/>
  <c r="T7"/>
  <c r="S7"/>
  <c r="R7"/>
  <c r="Q7"/>
  <c r="P7"/>
  <c r="N7"/>
  <c r="M7"/>
  <c r="L7"/>
  <c r="K7"/>
  <c r="J7"/>
  <c r="T6"/>
  <c r="S6"/>
  <c r="R6"/>
  <c r="Q6"/>
  <c r="P6"/>
  <c r="N6"/>
  <c r="M6"/>
  <c r="L6"/>
  <c r="K6"/>
  <c r="J6"/>
  <c r="T5"/>
  <c r="S5"/>
  <c r="R5"/>
  <c r="N5"/>
  <c r="M5"/>
  <c r="L5"/>
  <c r="K5"/>
  <c r="J5"/>
  <c r="J5" i="2"/>
  <c r="K5"/>
  <c r="L5"/>
  <c r="M5"/>
  <c r="N5"/>
  <c r="P5"/>
  <c r="Q5"/>
  <c r="R5"/>
  <c r="S5"/>
  <c r="T5"/>
  <c r="J6"/>
  <c r="K6"/>
  <c r="L6"/>
  <c r="M6"/>
  <c r="N6"/>
  <c r="P6"/>
  <c r="Q6"/>
  <c r="R6"/>
  <c r="S6"/>
  <c r="T6"/>
  <c r="J7"/>
  <c r="K7"/>
  <c r="L7"/>
  <c r="M7"/>
  <c r="N7"/>
  <c r="P7"/>
  <c r="Q7"/>
  <c r="R7"/>
  <c r="S7"/>
  <c r="T7"/>
  <c r="J8"/>
  <c r="K8"/>
  <c r="L8"/>
  <c r="M8"/>
  <c r="N8"/>
  <c r="P8"/>
  <c r="Q8"/>
  <c r="R8"/>
  <c r="S8"/>
  <c r="T8"/>
  <c r="I9"/>
  <c r="O9"/>
  <c r="R9"/>
  <c r="J11"/>
  <c r="J12" s="1"/>
  <c r="K11"/>
  <c r="K12" s="1"/>
  <c r="L11"/>
  <c r="M11"/>
  <c r="M12" s="1"/>
  <c r="N11"/>
  <c r="N12" s="1"/>
  <c r="P11"/>
  <c r="Q11"/>
  <c r="R11"/>
  <c r="R12" s="1"/>
  <c r="S11"/>
  <c r="S12" s="1"/>
  <c r="T11"/>
  <c r="T12" s="1"/>
  <c r="I12"/>
  <c r="L12"/>
  <c r="O12"/>
  <c r="P12"/>
  <c r="Q12"/>
  <c r="J15"/>
  <c r="K15"/>
  <c r="L15"/>
  <c r="M15"/>
  <c r="N15"/>
  <c r="P15"/>
  <c r="Q15"/>
  <c r="R15"/>
  <c r="S15"/>
  <c r="T15"/>
  <c r="J16"/>
  <c r="K16"/>
  <c r="L16"/>
  <c r="M16"/>
  <c r="N16"/>
  <c r="P16"/>
  <c r="Q16"/>
  <c r="R16"/>
  <c r="S16"/>
  <c r="T16"/>
  <c r="J17"/>
  <c r="K17"/>
  <c r="L17"/>
  <c r="M17"/>
  <c r="N17"/>
  <c r="P17"/>
  <c r="Q17"/>
  <c r="R17"/>
  <c r="S17"/>
  <c r="T17"/>
  <c r="J18"/>
  <c r="K18"/>
  <c r="L18"/>
  <c r="M18"/>
  <c r="N18"/>
  <c r="P18"/>
  <c r="Q18"/>
  <c r="R18"/>
  <c r="S18"/>
  <c r="T18"/>
  <c r="J19"/>
  <c r="K19"/>
  <c r="L19"/>
  <c r="M19"/>
  <c r="N19"/>
  <c r="P19"/>
  <c r="Q19"/>
  <c r="R19"/>
  <c r="S19"/>
  <c r="T19"/>
  <c r="J20"/>
  <c r="K20"/>
  <c r="L20"/>
  <c r="M20"/>
  <c r="N20"/>
  <c r="P20"/>
  <c r="Q20"/>
  <c r="R20"/>
  <c r="S20"/>
  <c r="T20"/>
  <c r="J21"/>
  <c r="K21"/>
  <c r="L21"/>
  <c r="M21"/>
  <c r="N21"/>
  <c r="P21"/>
  <c r="Q21"/>
  <c r="R21"/>
  <c r="S21"/>
  <c r="T21"/>
  <c r="I22"/>
  <c r="O22"/>
  <c r="J24"/>
  <c r="K24"/>
  <c r="L24"/>
  <c r="M24"/>
  <c r="N24"/>
  <c r="P24"/>
  <c r="Q24"/>
  <c r="R24"/>
  <c r="S24"/>
  <c r="T24"/>
  <c r="J25"/>
  <c r="K25"/>
  <c r="L25"/>
  <c r="M25"/>
  <c r="N25"/>
  <c r="P25"/>
  <c r="Q25"/>
  <c r="Q27" s="1"/>
  <c r="R25"/>
  <c r="S25"/>
  <c r="T25"/>
  <c r="T27" s="1"/>
  <c r="J26"/>
  <c r="K26"/>
  <c r="L26"/>
  <c r="M26"/>
  <c r="N26"/>
  <c r="I27"/>
  <c r="K27"/>
  <c r="O27"/>
  <c r="O28" s="1"/>
  <c r="J32"/>
  <c r="K32"/>
  <c r="L32"/>
  <c r="M32"/>
  <c r="N32"/>
  <c r="P32"/>
  <c r="Q32"/>
  <c r="R32"/>
  <c r="S32"/>
  <c r="T32"/>
  <c r="J33"/>
  <c r="K33"/>
  <c r="L33"/>
  <c r="M33"/>
  <c r="P33"/>
  <c r="Q33"/>
  <c r="R33"/>
  <c r="S33"/>
  <c r="J34"/>
  <c r="K34"/>
  <c r="L34"/>
  <c r="M34"/>
  <c r="N34"/>
  <c r="P34"/>
  <c r="Q34"/>
  <c r="R34"/>
  <c r="S34"/>
  <c r="T34"/>
  <c r="J35"/>
  <c r="K35"/>
  <c r="L35"/>
  <c r="M35"/>
  <c r="N35"/>
  <c r="P35"/>
  <c r="Q35"/>
  <c r="R35"/>
  <c r="S35"/>
  <c r="T35"/>
  <c r="I36"/>
  <c r="N36"/>
  <c r="O36"/>
  <c r="J38"/>
  <c r="J39" s="1"/>
  <c r="K38"/>
  <c r="L38"/>
  <c r="L39" s="1"/>
  <c r="N38"/>
  <c r="P38"/>
  <c r="P39" s="1"/>
  <c r="Q38"/>
  <c r="Q39" s="1"/>
  <c r="R38"/>
  <c r="S38"/>
  <c r="T38"/>
  <c r="K39"/>
  <c r="M39"/>
  <c r="N39"/>
  <c r="O39"/>
  <c r="R39"/>
  <c r="S39"/>
  <c r="T39"/>
  <c r="J41"/>
  <c r="K41"/>
  <c r="L41"/>
  <c r="M41"/>
  <c r="N41"/>
  <c r="P41"/>
  <c r="Q41"/>
  <c r="R41"/>
  <c r="S41"/>
  <c r="T41"/>
  <c r="J42"/>
  <c r="K42"/>
  <c r="L42"/>
  <c r="M42"/>
  <c r="N42"/>
  <c r="P42"/>
  <c r="Q42"/>
  <c r="R42"/>
  <c r="S42"/>
  <c r="T42"/>
  <c r="J43"/>
  <c r="K43"/>
  <c r="L43"/>
  <c r="M43"/>
  <c r="N43"/>
  <c r="P43"/>
  <c r="Q43"/>
  <c r="R43"/>
  <c r="S43"/>
  <c r="T43"/>
  <c r="J44"/>
  <c r="K44"/>
  <c r="L44"/>
  <c r="M44"/>
  <c r="N44"/>
  <c r="P44"/>
  <c r="Q44"/>
  <c r="R44"/>
  <c r="S44"/>
  <c r="T44"/>
  <c r="J45"/>
  <c r="K45"/>
  <c r="L45"/>
  <c r="M45"/>
  <c r="N45"/>
  <c r="P45"/>
  <c r="Q45"/>
  <c r="R45"/>
  <c r="S45"/>
  <c r="T45"/>
  <c r="J46"/>
  <c r="K46"/>
  <c r="L46"/>
  <c r="M46"/>
  <c r="N46"/>
  <c r="P46"/>
  <c r="Q46"/>
  <c r="R46"/>
  <c r="S46"/>
  <c r="T46"/>
  <c r="I47"/>
  <c r="O47"/>
  <c r="J49"/>
  <c r="K49"/>
  <c r="L49"/>
  <c r="M49"/>
  <c r="N49"/>
  <c r="P49"/>
  <c r="Q49"/>
  <c r="R49"/>
  <c r="S49"/>
  <c r="T49"/>
  <c r="J50"/>
  <c r="K50"/>
  <c r="L50"/>
  <c r="M50"/>
  <c r="N50"/>
  <c r="P50"/>
  <c r="Q50"/>
  <c r="R50"/>
  <c r="S50"/>
  <c r="T50"/>
  <c r="J51"/>
  <c r="K51"/>
  <c r="L51"/>
  <c r="M51"/>
  <c r="N51"/>
  <c r="P51"/>
  <c r="Q51"/>
  <c r="R51"/>
  <c r="S51"/>
  <c r="T51"/>
  <c r="J52"/>
  <c r="K52"/>
  <c r="L52"/>
  <c r="M52"/>
  <c r="N52"/>
  <c r="I53"/>
  <c r="O53"/>
  <c r="O64" s="1"/>
  <c r="J68"/>
  <c r="K68"/>
  <c r="L68"/>
  <c r="M68"/>
  <c r="N68"/>
  <c r="P68"/>
  <c r="Q68"/>
  <c r="R68"/>
  <c r="S68"/>
  <c r="T68"/>
  <c r="J69"/>
  <c r="K69"/>
  <c r="L69"/>
  <c r="M69"/>
  <c r="N69"/>
  <c r="P69"/>
  <c r="Q69"/>
  <c r="R69"/>
  <c r="S69"/>
  <c r="T69"/>
  <c r="J70"/>
  <c r="K70"/>
  <c r="L70"/>
  <c r="M70"/>
  <c r="N70"/>
  <c r="P70"/>
  <c r="Q70"/>
  <c r="R70"/>
  <c r="S70"/>
  <c r="T70"/>
  <c r="J71"/>
  <c r="K71"/>
  <c r="L71"/>
  <c r="M71"/>
  <c r="N71"/>
  <c r="P71"/>
  <c r="Q71"/>
  <c r="R71"/>
  <c r="S71"/>
  <c r="T71"/>
  <c r="I72"/>
  <c r="O72"/>
  <c r="J74"/>
  <c r="K74"/>
  <c r="K75" s="1"/>
  <c r="L74"/>
  <c r="L75" s="1"/>
  <c r="M74"/>
  <c r="M75" s="1"/>
  <c r="N74"/>
  <c r="N75" s="1"/>
  <c r="P74"/>
  <c r="P75" s="1"/>
  <c r="Q74"/>
  <c r="Q75" s="1"/>
  <c r="R74"/>
  <c r="R75" s="1"/>
  <c r="S74"/>
  <c r="S75" s="1"/>
  <c r="T74"/>
  <c r="T75" s="1"/>
  <c r="J75"/>
  <c r="O75"/>
  <c r="J77"/>
  <c r="K77"/>
  <c r="L77"/>
  <c r="M77"/>
  <c r="N77"/>
  <c r="P77"/>
  <c r="Q77"/>
  <c r="R77"/>
  <c r="S77"/>
  <c r="T77"/>
  <c r="J78"/>
  <c r="K78"/>
  <c r="L78"/>
  <c r="M78"/>
  <c r="N78"/>
  <c r="P78"/>
  <c r="Q78"/>
  <c r="R78"/>
  <c r="S78"/>
  <c r="T78"/>
  <c r="J79"/>
  <c r="K79"/>
  <c r="L79"/>
  <c r="M79"/>
  <c r="N79"/>
  <c r="P79"/>
  <c r="Q79"/>
  <c r="R79"/>
  <c r="S79"/>
  <c r="T79"/>
  <c r="J80"/>
  <c r="K80"/>
  <c r="L80"/>
  <c r="M80"/>
  <c r="N80"/>
  <c r="P80"/>
  <c r="Q80"/>
  <c r="R80"/>
  <c r="S80"/>
  <c r="T80"/>
  <c r="J81"/>
  <c r="K81"/>
  <c r="L81"/>
  <c r="M81"/>
  <c r="N81"/>
  <c r="P81"/>
  <c r="Q81"/>
  <c r="R81"/>
  <c r="S81"/>
  <c r="T81"/>
  <c r="J82"/>
  <c r="K82"/>
  <c r="L82"/>
  <c r="M82"/>
  <c r="N82"/>
  <c r="P82"/>
  <c r="Q82"/>
  <c r="R82"/>
  <c r="S82"/>
  <c r="T82"/>
  <c r="I83"/>
  <c r="M83"/>
  <c r="O83"/>
  <c r="J85"/>
  <c r="K85"/>
  <c r="L85"/>
  <c r="M85"/>
  <c r="N85"/>
  <c r="P85"/>
  <c r="Q85"/>
  <c r="R85"/>
  <c r="S85"/>
  <c r="T85"/>
  <c r="J86"/>
  <c r="K86"/>
  <c r="L86"/>
  <c r="M86"/>
  <c r="N86"/>
  <c r="P86"/>
  <c r="Q86"/>
  <c r="R86"/>
  <c r="R89" s="1"/>
  <c r="S86"/>
  <c r="T86"/>
  <c r="J87"/>
  <c r="K87"/>
  <c r="L87"/>
  <c r="M87"/>
  <c r="N87"/>
  <c r="J88"/>
  <c r="K88"/>
  <c r="L88"/>
  <c r="M88"/>
  <c r="N88"/>
  <c r="N89" s="1"/>
  <c r="I89"/>
  <c r="O89"/>
  <c r="Q89"/>
  <c r="T89"/>
  <c r="I101"/>
  <c r="O102"/>
  <c r="J106"/>
  <c r="K106"/>
  <c r="L106"/>
  <c r="M106"/>
  <c r="N106"/>
  <c r="P106"/>
  <c r="Q106"/>
  <c r="R106"/>
  <c r="S106"/>
  <c r="T106"/>
  <c r="J107"/>
  <c r="K107"/>
  <c r="L107"/>
  <c r="M107"/>
  <c r="N107"/>
  <c r="P107"/>
  <c r="Q107"/>
  <c r="R107"/>
  <c r="S107"/>
  <c r="T107"/>
  <c r="J108"/>
  <c r="K108"/>
  <c r="L108"/>
  <c r="M108"/>
  <c r="N108"/>
  <c r="P108"/>
  <c r="Q108"/>
  <c r="R108"/>
  <c r="S108"/>
  <c r="T108"/>
  <c r="J109"/>
  <c r="K109"/>
  <c r="L109"/>
  <c r="M109"/>
  <c r="N109"/>
  <c r="P109"/>
  <c r="Q109"/>
  <c r="R109"/>
  <c r="S109"/>
  <c r="T109"/>
  <c r="I110"/>
  <c r="O110"/>
  <c r="R110"/>
  <c r="J112"/>
  <c r="J113" s="1"/>
  <c r="K112"/>
  <c r="K113" s="1"/>
  <c r="L112"/>
  <c r="M112"/>
  <c r="M113" s="1"/>
  <c r="N112"/>
  <c r="N113" s="1"/>
  <c r="P112"/>
  <c r="Q112"/>
  <c r="R112"/>
  <c r="R113" s="1"/>
  <c r="S112"/>
  <c r="S113" s="1"/>
  <c r="T112"/>
  <c r="T113" s="1"/>
  <c r="I113"/>
  <c r="L113"/>
  <c r="O113"/>
  <c r="P113"/>
  <c r="Q113"/>
  <c r="J115"/>
  <c r="K115"/>
  <c r="L115"/>
  <c r="M115"/>
  <c r="N115"/>
  <c r="P115"/>
  <c r="Q115"/>
  <c r="R115"/>
  <c r="S115"/>
  <c r="T115"/>
  <c r="J116"/>
  <c r="K116"/>
  <c r="L116"/>
  <c r="M116"/>
  <c r="N116"/>
  <c r="P116"/>
  <c r="Q116"/>
  <c r="R116"/>
  <c r="S116"/>
  <c r="T116"/>
  <c r="J117"/>
  <c r="K117"/>
  <c r="L117"/>
  <c r="M117"/>
  <c r="N117"/>
  <c r="P117"/>
  <c r="Q117"/>
  <c r="R117"/>
  <c r="S117"/>
  <c r="T117"/>
  <c r="J119"/>
  <c r="K119"/>
  <c r="L119"/>
  <c r="M119"/>
  <c r="N119"/>
  <c r="P119"/>
  <c r="Q119"/>
  <c r="R119"/>
  <c r="S119"/>
  <c r="T119"/>
  <c r="J120"/>
  <c r="K120"/>
  <c r="L120"/>
  <c r="M120"/>
  <c r="N120"/>
  <c r="P120"/>
  <c r="Q120"/>
  <c r="R120"/>
  <c r="S120"/>
  <c r="T120"/>
  <c r="J121"/>
  <c r="K121"/>
  <c r="L121"/>
  <c r="M121"/>
  <c r="N121"/>
  <c r="P121"/>
  <c r="Q121"/>
  <c r="R121"/>
  <c r="S121"/>
  <c r="T121"/>
  <c r="I122"/>
  <c r="O122"/>
  <c r="K124"/>
  <c r="L124"/>
  <c r="M124"/>
  <c r="N124"/>
  <c r="P124"/>
  <c r="Q124"/>
  <c r="R124"/>
  <c r="S124"/>
  <c r="T124"/>
  <c r="J125"/>
  <c r="K125"/>
  <c r="L125"/>
  <c r="M125"/>
  <c r="N125"/>
  <c r="P125"/>
  <c r="Q125"/>
  <c r="R125"/>
  <c r="S125"/>
  <c r="S127" s="1"/>
  <c r="T125"/>
  <c r="T127" s="1"/>
  <c r="J126"/>
  <c r="K126"/>
  <c r="L126"/>
  <c r="M126"/>
  <c r="N126"/>
  <c r="I127"/>
  <c r="O127"/>
  <c r="Q127"/>
  <c r="K144"/>
  <c r="L144"/>
  <c r="M144"/>
  <c r="N144"/>
  <c r="P144"/>
  <c r="Q144"/>
  <c r="R144"/>
  <c r="S144"/>
  <c r="T144"/>
  <c r="J145"/>
  <c r="K145"/>
  <c r="L145"/>
  <c r="M145"/>
  <c r="N145"/>
  <c r="P145"/>
  <c r="Q145"/>
  <c r="R145"/>
  <c r="S145"/>
  <c r="T145"/>
  <c r="J146"/>
  <c r="K146"/>
  <c r="L146"/>
  <c r="M146"/>
  <c r="N146"/>
  <c r="P146"/>
  <c r="Q146"/>
  <c r="R146"/>
  <c r="S146"/>
  <c r="T146"/>
  <c r="J147"/>
  <c r="K147"/>
  <c r="L147"/>
  <c r="M147"/>
  <c r="N147"/>
  <c r="P147"/>
  <c r="Q147"/>
  <c r="R147"/>
  <c r="S147"/>
  <c r="T147"/>
  <c r="J148"/>
  <c r="K148"/>
  <c r="L148"/>
  <c r="M148"/>
  <c r="N148"/>
  <c r="P148"/>
  <c r="Q148"/>
  <c r="R148"/>
  <c r="S148"/>
  <c r="T148"/>
  <c r="I149"/>
  <c r="O149"/>
  <c r="J151"/>
  <c r="J152" s="1"/>
  <c r="K151"/>
  <c r="L151"/>
  <c r="L152" s="1"/>
  <c r="M151"/>
  <c r="M152" s="1"/>
  <c r="N151"/>
  <c r="N152" s="1"/>
  <c r="P151"/>
  <c r="Q151"/>
  <c r="Q152" s="1"/>
  <c r="R151"/>
  <c r="S151"/>
  <c r="S152" s="1"/>
  <c r="T151"/>
  <c r="T152" s="1"/>
  <c r="I152"/>
  <c r="K152"/>
  <c r="O152"/>
  <c r="P152"/>
  <c r="R152"/>
  <c r="J154"/>
  <c r="K154"/>
  <c r="L154"/>
  <c r="M154"/>
  <c r="N154"/>
  <c r="P154"/>
  <c r="Q154"/>
  <c r="R154"/>
  <c r="S154"/>
  <c r="T154"/>
  <c r="J155"/>
  <c r="K155"/>
  <c r="L155"/>
  <c r="M155"/>
  <c r="N155"/>
  <c r="P155"/>
  <c r="Q155"/>
  <c r="R155"/>
  <c r="S155"/>
  <c r="T155"/>
  <c r="J156"/>
  <c r="K156"/>
  <c r="L156"/>
  <c r="M156"/>
  <c r="N156"/>
  <c r="P156"/>
  <c r="Q156"/>
  <c r="R156"/>
  <c r="S156"/>
  <c r="T156"/>
  <c r="J157"/>
  <c r="K157"/>
  <c r="L157"/>
  <c r="M157"/>
  <c r="N157"/>
  <c r="P157"/>
  <c r="Q157"/>
  <c r="R157"/>
  <c r="S157"/>
  <c r="T157"/>
  <c r="J158"/>
  <c r="K158"/>
  <c r="L158"/>
  <c r="M158"/>
  <c r="N158"/>
  <c r="P158"/>
  <c r="Q158"/>
  <c r="R158"/>
  <c r="S158"/>
  <c r="T158"/>
  <c r="J159"/>
  <c r="K159"/>
  <c r="L159"/>
  <c r="M159"/>
  <c r="N159"/>
  <c r="P159"/>
  <c r="Q159"/>
  <c r="R159"/>
  <c r="S159"/>
  <c r="T159"/>
  <c r="J160"/>
  <c r="K160"/>
  <c r="L160"/>
  <c r="M160"/>
  <c r="N160"/>
  <c r="P160"/>
  <c r="Q160"/>
  <c r="R160"/>
  <c r="S160"/>
  <c r="T160"/>
  <c r="I161"/>
  <c r="O161"/>
  <c r="J163"/>
  <c r="K163"/>
  <c r="L163"/>
  <c r="M163"/>
  <c r="N163"/>
  <c r="P163"/>
  <c r="Q163"/>
  <c r="R163"/>
  <c r="S163"/>
  <c r="T163"/>
  <c r="J164"/>
  <c r="K164"/>
  <c r="L164"/>
  <c r="M164"/>
  <c r="N164"/>
  <c r="P164"/>
  <c r="Q164"/>
  <c r="R164"/>
  <c r="S164"/>
  <c r="S166" s="1"/>
  <c r="T164"/>
  <c r="J165"/>
  <c r="K165"/>
  <c r="L165"/>
  <c r="M165"/>
  <c r="N165"/>
  <c r="I166"/>
  <c r="O166"/>
  <c r="I178"/>
  <c r="J185"/>
  <c r="K185"/>
  <c r="L185"/>
  <c r="M185"/>
  <c r="N185"/>
  <c r="P185"/>
  <c r="Q185"/>
  <c r="R185"/>
  <c r="S185"/>
  <c r="T185"/>
  <c r="J186"/>
  <c r="K186"/>
  <c r="L186"/>
  <c r="M186"/>
  <c r="N186"/>
  <c r="P186"/>
  <c r="Q186"/>
  <c r="R186"/>
  <c r="S186"/>
  <c r="T186"/>
  <c r="J187"/>
  <c r="K187"/>
  <c r="L187"/>
  <c r="M187"/>
  <c r="N187"/>
  <c r="P187"/>
  <c r="Q187"/>
  <c r="R187"/>
  <c r="S187"/>
  <c r="T187"/>
  <c r="J188"/>
  <c r="K188"/>
  <c r="L188"/>
  <c r="M188"/>
  <c r="N188"/>
  <c r="P188"/>
  <c r="Q188"/>
  <c r="R188"/>
  <c r="S188"/>
  <c r="T188"/>
  <c r="T189" s="1"/>
  <c r="I189"/>
  <c r="O189"/>
  <c r="J191"/>
  <c r="K191"/>
  <c r="L191"/>
  <c r="L192" s="1"/>
  <c r="M191"/>
  <c r="M192" s="1"/>
  <c r="N191"/>
  <c r="N192" s="1"/>
  <c r="P191"/>
  <c r="P192" s="1"/>
  <c r="Q191"/>
  <c r="Q192" s="1"/>
  <c r="R191"/>
  <c r="R192" s="1"/>
  <c r="S191"/>
  <c r="S192" s="1"/>
  <c r="I192"/>
  <c r="J192"/>
  <c r="K192"/>
  <c r="O192"/>
  <c r="T191"/>
  <c r="J194"/>
  <c r="K194"/>
  <c r="L194"/>
  <c r="M194"/>
  <c r="N194"/>
  <c r="P194"/>
  <c r="Q194"/>
  <c r="R194"/>
  <c r="S194"/>
  <c r="T194"/>
  <c r="J195"/>
  <c r="K195"/>
  <c r="L195"/>
  <c r="M195"/>
  <c r="N195"/>
  <c r="P195"/>
  <c r="Q195"/>
  <c r="R195"/>
  <c r="S195"/>
  <c r="T195"/>
  <c r="J196"/>
  <c r="K196"/>
  <c r="L196"/>
  <c r="M196"/>
  <c r="N196"/>
  <c r="P196"/>
  <c r="Q196"/>
  <c r="R196"/>
  <c r="S196"/>
  <c r="J197"/>
  <c r="K197"/>
  <c r="L197"/>
  <c r="M197"/>
  <c r="N197"/>
  <c r="P197"/>
  <c r="Q197"/>
  <c r="R197"/>
  <c r="S197"/>
  <c r="T197"/>
  <c r="J198"/>
  <c r="K198"/>
  <c r="L198"/>
  <c r="M198"/>
  <c r="N198"/>
  <c r="P198"/>
  <c r="Q198"/>
  <c r="R198"/>
  <c r="S198"/>
  <c r="T198"/>
  <c r="J199"/>
  <c r="K199"/>
  <c r="L199"/>
  <c r="M199"/>
  <c r="N199"/>
  <c r="P199"/>
  <c r="Q199"/>
  <c r="R199"/>
  <c r="S199"/>
  <c r="I200"/>
  <c r="O200"/>
  <c r="T199" s="1"/>
  <c r="J202"/>
  <c r="K202"/>
  <c r="L202"/>
  <c r="M202"/>
  <c r="N202"/>
  <c r="P202"/>
  <c r="Q202"/>
  <c r="R202"/>
  <c r="S202"/>
  <c r="J203"/>
  <c r="K203"/>
  <c r="L203"/>
  <c r="M203"/>
  <c r="N203"/>
  <c r="P203"/>
  <c r="Q203"/>
  <c r="R203"/>
  <c r="S203"/>
  <c r="J204"/>
  <c r="K204"/>
  <c r="L204"/>
  <c r="M204"/>
  <c r="N204"/>
  <c r="I205"/>
  <c r="O205"/>
  <c r="T203" s="1"/>
  <c r="T205"/>
  <c r="J211"/>
  <c r="K211"/>
  <c r="L211"/>
  <c r="M211"/>
  <c r="P211"/>
  <c r="Q211"/>
  <c r="R211"/>
  <c r="S211"/>
  <c r="J221"/>
  <c r="K221"/>
  <c r="L221"/>
  <c r="M221"/>
  <c r="N221"/>
  <c r="P221"/>
  <c r="Q221"/>
  <c r="R221"/>
  <c r="S221"/>
  <c r="T221"/>
  <c r="J222"/>
  <c r="K222"/>
  <c r="L222"/>
  <c r="M222"/>
  <c r="N222"/>
  <c r="P222"/>
  <c r="Q222"/>
  <c r="R222"/>
  <c r="S222"/>
  <c r="T222"/>
  <c r="J223"/>
  <c r="K223"/>
  <c r="L223"/>
  <c r="M223"/>
  <c r="N223"/>
  <c r="P223"/>
  <c r="Q223"/>
  <c r="R223"/>
  <c r="S223"/>
  <c r="T223"/>
  <c r="J224"/>
  <c r="K224"/>
  <c r="L224"/>
  <c r="M224"/>
  <c r="N224"/>
  <c r="P224"/>
  <c r="Q224"/>
  <c r="R224"/>
  <c r="S224"/>
  <c r="T224"/>
  <c r="I225"/>
  <c r="O225"/>
  <c r="J227"/>
  <c r="J228" s="1"/>
  <c r="K227"/>
  <c r="K228" s="1"/>
  <c r="L227"/>
  <c r="M227"/>
  <c r="M228" s="1"/>
  <c r="N227"/>
  <c r="N228" s="1"/>
  <c r="P227"/>
  <c r="P228" s="1"/>
  <c r="Q227"/>
  <c r="Q228" s="1"/>
  <c r="R227"/>
  <c r="R228" s="1"/>
  <c r="S227"/>
  <c r="T227"/>
  <c r="T228" s="1"/>
  <c r="L228"/>
  <c r="O228"/>
  <c r="S228"/>
  <c r="J230"/>
  <c r="K230"/>
  <c r="L230"/>
  <c r="M230"/>
  <c r="N230"/>
  <c r="P230"/>
  <c r="Q230"/>
  <c r="R230"/>
  <c r="S230"/>
  <c r="T230"/>
  <c r="J231"/>
  <c r="K231"/>
  <c r="L231"/>
  <c r="M231"/>
  <c r="N231"/>
  <c r="P231"/>
  <c r="Q231"/>
  <c r="R231"/>
  <c r="S231"/>
  <c r="T231"/>
  <c r="J232"/>
  <c r="K232"/>
  <c r="L232"/>
  <c r="M232"/>
  <c r="N232"/>
  <c r="P232"/>
  <c r="Q232"/>
  <c r="R232"/>
  <c r="S232"/>
  <c r="T232"/>
  <c r="J233"/>
  <c r="K233"/>
  <c r="L233"/>
  <c r="M233"/>
  <c r="N233"/>
  <c r="P233"/>
  <c r="Q233"/>
  <c r="R233"/>
  <c r="S233"/>
  <c r="T233"/>
  <c r="J234"/>
  <c r="K234"/>
  <c r="L234"/>
  <c r="M234"/>
  <c r="N234"/>
  <c r="P234"/>
  <c r="Q234"/>
  <c r="R234"/>
  <c r="S234"/>
  <c r="T234"/>
  <c r="J235"/>
  <c r="K235"/>
  <c r="L235"/>
  <c r="M235"/>
  <c r="N235"/>
  <c r="P235"/>
  <c r="Q235"/>
  <c r="R235"/>
  <c r="S235"/>
  <c r="T235"/>
  <c r="I236"/>
  <c r="J236"/>
  <c r="O236"/>
  <c r="J238"/>
  <c r="K238"/>
  <c r="L238"/>
  <c r="M238"/>
  <c r="N238"/>
  <c r="P238"/>
  <c r="Q238"/>
  <c r="R238"/>
  <c r="S238"/>
  <c r="T238"/>
  <c r="J239"/>
  <c r="K239"/>
  <c r="L239"/>
  <c r="M239"/>
  <c r="P239"/>
  <c r="Q239"/>
  <c r="R239"/>
  <c r="S239"/>
  <c r="J240"/>
  <c r="K240"/>
  <c r="L240"/>
  <c r="M240"/>
  <c r="N240"/>
  <c r="P240"/>
  <c r="Q240"/>
  <c r="Q253" s="1"/>
  <c r="R240"/>
  <c r="S240"/>
  <c r="T240"/>
  <c r="I241"/>
  <c r="O241"/>
  <c r="I253"/>
  <c r="O253"/>
  <c r="S253"/>
  <c r="J258"/>
  <c r="K258"/>
  <c r="L258"/>
  <c r="M258"/>
  <c r="N258"/>
  <c r="P258"/>
  <c r="Q258"/>
  <c r="R258"/>
  <c r="S258"/>
  <c r="T258"/>
  <c r="J259"/>
  <c r="K259"/>
  <c r="L259"/>
  <c r="M259"/>
  <c r="N259"/>
  <c r="P259"/>
  <c r="Q259"/>
  <c r="R259"/>
  <c r="S259"/>
  <c r="T259"/>
  <c r="J260"/>
  <c r="K260"/>
  <c r="L260"/>
  <c r="M260"/>
  <c r="N260"/>
  <c r="P260"/>
  <c r="Q260"/>
  <c r="R260"/>
  <c r="S260"/>
  <c r="T260"/>
  <c r="J261"/>
  <c r="K261"/>
  <c r="L261"/>
  <c r="M261"/>
  <c r="N261"/>
  <c r="P261"/>
  <c r="Q261"/>
  <c r="R261"/>
  <c r="S261"/>
  <c r="T261"/>
  <c r="I262"/>
  <c r="O262"/>
  <c r="P262"/>
  <c r="J264"/>
  <c r="J265" s="1"/>
  <c r="K264"/>
  <c r="K265" s="1"/>
  <c r="L264"/>
  <c r="M264"/>
  <c r="N264"/>
  <c r="P264"/>
  <c r="P265" s="1"/>
  <c r="Q264"/>
  <c r="Q265" s="1"/>
  <c r="R264"/>
  <c r="R265" s="1"/>
  <c r="S264"/>
  <c r="S265" s="1"/>
  <c r="T264"/>
  <c r="L265"/>
  <c r="M265"/>
  <c r="N265"/>
  <c r="O265"/>
  <c r="T265"/>
  <c r="J267"/>
  <c r="K267"/>
  <c r="L267"/>
  <c r="M267"/>
  <c r="N267"/>
  <c r="P267"/>
  <c r="Q267"/>
  <c r="R267"/>
  <c r="S267"/>
  <c r="T267"/>
  <c r="J268"/>
  <c r="K268"/>
  <c r="L268"/>
  <c r="M268"/>
  <c r="N268"/>
  <c r="P268"/>
  <c r="Q268"/>
  <c r="R268"/>
  <c r="S268"/>
  <c r="T268"/>
  <c r="J269"/>
  <c r="K269"/>
  <c r="L269"/>
  <c r="M269"/>
  <c r="N269"/>
  <c r="P269"/>
  <c r="Q269"/>
  <c r="R269"/>
  <c r="S269"/>
  <c r="T269"/>
  <c r="J270"/>
  <c r="K270"/>
  <c r="L270"/>
  <c r="M270"/>
  <c r="N270"/>
  <c r="P270"/>
  <c r="Q270"/>
  <c r="R270"/>
  <c r="S270"/>
  <c r="T270"/>
  <c r="J271"/>
  <c r="K271"/>
  <c r="L271"/>
  <c r="M271"/>
  <c r="N271"/>
  <c r="P271"/>
  <c r="Q271"/>
  <c r="R271"/>
  <c r="S271"/>
  <c r="T271"/>
  <c r="J272"/>
  <c r="K272"/>
  <c r="L272"/>
  <c r="M272"/>
  <c r="N272"/>
  <c r="P272"/>
  <c r="Q272"/>
  <c r="R272"/>
  <c r="S272"/>
  <c r="T272"/>
  <c r="I273"/>
  <c r="O273"/>
  <c r="J275"/>
  <c r="K275"/>
  <c r="L275"/>
  <c r="M275"/>
  <c r="N275"/>
  <c r="P275"/>
  <c r="Q275"/>
  <c r="R275"/>
  <c r="S275"/>
  <c r="T275"/>
  <c r="J276"/>
  <c r="K276"/>
  <c r="L276"/>
  <c r="M276"/>
  <c r="N276"/>
  <c r="P276"/>
  <c r="Q276"/>
  <c r="Q278" s="1"/>
  <c r="R276"/>
  <c r="S276"/>
  <c r="T276"/>
  <c r="J277"/>
  <c r="K277"/>
  <c r="L277"/>
  <c r="M277"/>
  <c r="M278" s="1"/>
  <c r="N277"/>
  <c r="I278"/>
  <c r="J278"/>
  <c r="L278"/>
  <c r="O278"/>
  <c r="T278"/>
  <c r="I290"/>
  <c r="J295"/>
  <c r="K295"/>
  <c r="L295"/>
  <c r="M295"/>
  <c r="N295"/>
  <c r="P295"/>
  <c r="Q295"/>
  <c r="R295"/>
  <c r="S295"/>
  <c r="T295"/>
  <c r="J296"/>
  <c r="K296"/>
  <c r="L296"/>
  <c r="M296"/>
  <c r="N296"/>
  <c r="P296"/>
  <c r="Q296"/>
  <c r="R296"/>
  <c r="S296"/>
  <c r="T296"/>
  <c r="J297"/>
  <c r="K297"/>
  <c r="L297"/>
  <c r="M297"/>
  <c r="N297"/>
  <c r="P297"/>
  <c r="Q297"/>
  <c r="R297"/>
  <c r="S297"/>
  <c r="T297"/>
  <c r="J298"/>
  <c r="K298"/>
  <c r="L298"/>
  <c r="M298"/>
  <c r="N298"/>
  <c r="P298"/>
  <c r="Q298"/>
  <c r="R298"/>
  <c r="S298"/>
  <c r="T298"/>
  <c r="J299"/>
  <c r="K299"/>
  <c r="L299"/>
  <c r="M299"/>
  <c r="N299"/>
  <c r="P299"/>
  <c r="Q299"/>
  <c r="R299"/>
  <c r="S299"/>
  <c r="T299"/>
  <c r="I300"/>
  <c r="O300"/>
  <c r="R300"/>
  <c r="J302"/>
  <c r="J303" s="1"/>
  <c r="K302"/>
  <c r="L302"/>
  <c r="L303" s="1"/>
  <c r="M302"/>
  <c r="M303" s="1"/>
  <c r="N302"/>
  <c r="N303" s="1"/>
  <c r="P302"/>
  <c r="Q302"/>
  <c r="R302"/>
  <c r="R303" s="1"/>
  <c r="S302"/>
  <c r="T302"/>
  <c r="T303" s="1"/>
  <c r="I303"/>
  <c r="K303"/>
  <c r="O303"/>
  <c r="P303"/>
  <c r="Q303"/>
  <c r="J305"/>
  <c r="K305"/>
  <c r="L305"/>
  <c r="M305"/>
  <c r="N305"/>
  <c r="P305"/>
  <c r="Q305"/>
  <c r="R305"/>
  <c r="S305"/>
  <c r="T305"/>
  <c r="J306"/>
  <c r="K306"/>
  <c r="L306"/>
  <c r="M306"/>
  <c r="N306"/>
  <c r="P306"/>
  <c r="Q306"/>
  <c r="R306"/>
  <c r="S306"/>
  <c r="T306"/>
  <c r="J307"/>
  <c r="K307"/>
  <c r="L307"/>
  <c r="M307"/>
  <c r="N307"/>
  <c r="P307"/>
  <c r="Q307"/>
  <c r="R307"/>
  <c r="S307"/>
  <c r="T307"/>
  <c r="J308"/>
  <c r="K308"/>
  <c r="L308"/>
  <c r="M308"/>
  <c r="N308"/>
  <c r="P308"/>
  <c r="Q308"/>
  <c r="R308"/>
  <c r="S308"/>
  <c r="T308"/>
  <c r="J309"/>
  <c r="K309"/>
  <c r="L309"/>
  <c r="M309"/>
  <c r="N309"/>
  <c r="P309"/>
  <c r="Q309"/>
  <c r="R309"/>
  <c r="S309"/>
  <c r="T309"/>
  <c r="J310"/>
  <c r="K310"/>
  <c r="L310"/>
  <c r="M310"/>
  <c r="N310"/>
  <c r="P310"/>
  <c r="Q310"/>
  <c r="R310"/>
  <c r="S310"/>
  <c r="T310"/>
  <c r="J311"/>
  <c r="K311"/>
  <c r="L311"/>
  <c r="M311"/>
  <c r="N311"/>
  <c r="P311"/>
  <c r="Q311"/>
  <c r="R311"/>
  <c r="S311"/>
  <c r="T311"/>
  <c r="I312"/>
  <c r="O312"/>
  <c r="J314"/>
  <c r="K314"/>
  <c r="L314"/>
  <c r="M314"/>
  <c r="N314"/>
  <c r="P314"/>
  <c r="Q314"/>
  <c r="R314"/>
  <c r="S314"/>
  <c r="T314"/>
  <c r="J315"/>
  <c r="K315"/>
  <c r="L315"/>
  <c r="M315"/>
  <c r="N315"/>
  <c r="P315"/>
  <c r="Q315"/>
  <c r="R315"/>
  <c r="S315"/>
  <c r="T315"/>
  <c r="J316"/>
  <c r="K316"/>
  <c r="L316"/>
  <c r="M316"/>
  <c r="N316"/>
  <c r="I317"/>
  <c r="O317"/>
  <c r="O330" s="1"/>
  <c r="Q317"/>
  <c r="T317"/>
  <c r="J334"/>
  <c r="K334"/>
  <c r="L334"/>
  <c r="M334"/>
  <c r="N334"/>
  <c r="P334"/>
  <c r="Q334"/>
  <c r="R334"/>
  <c r="S334"/>
  <c r="T334"/>
  <c r="J335"/>
  <c r="K335"/>
  <c r="L335"/>
  <c r="M335"/>
  <c r="N335"/>
  <c r="P335"/>
  <c r="Q335"/>
  <c r="R335"/>
  <c r="S335"/>
  <c r="T335"/>
  <c r="J336"/>
  <c r="K336"/>
  <c r="L336"/>
  <c r="M336"/>
  <c r="N336"/>
  <c r="P336"/>
  <c r="Q336"/>
  <c r="R336"/>
  <c r="S336"/>
  <c r="T336"/>
  <c r="J337"/>
  <c r="K337"/>
  <c r="L337"/>
  <c r="M337"/>
  <c r="N337"/>
  <c r="P337"/>
  <c r="Q337"/>
  <c r="R337"/>
  <c r="S337"/>
  <c r="T337"/>
  <c r="J338"/>
  <c r="K338"/>
  <c r="L338"/>
  <c r="M338"/>
  <c r="N338"/>
  <c r="P338"/>
  <c r="Q338"/>
  <c r="R338"/>
  <c r="S338"/>
  <c r="T338"/>
  <c r="I339"/>
  <c r="O339"/>
  <c r="J341"/>
  <c r="K341"/>
  <c r="K342" s="1"/>
  <c r="L341"/>
  <c r="L342" s="1"/>
  <c r="M341"/>
  <c r="M342" s="1"/>
  <c r="N341"/>
  <c r="P341"/>
  <c r="Q341"/>
  <c r="Q342" s="1"/>
  <c r="R341"/>
  <c r="R342" s="1"/>
  <c r="S341"/>
  <c r="T341"/>
  <c r="I342"/>
  <c r="J342"/>
  <c r="N342"/>
  <c r="O342"/>
  <c r="P342"/>
  <c r="S342"/>
  <c r="T342"/>
  <c r="J344"/>
  <c r="K344"/>
  <c r="L344"/>
  <c r="M344"/>
  <c r="N344"/>
  <c r="P344"/>
  <c r="Q344"/>
  <c r="R344"/>
  <c r="S344"/>
  <c r="T344"/>
  <c r="J345"/>
  <c r="K345"/>
  <c r="L345"/>
  <c r="M345"/>
  <c r="N345"/>
  <c r="P345"/>
  <c r="Q345"/>
  <c r="R345"/>
  <c r="S345"/>
  <c r="T345"/>
  <c r="J346"/>
  <c r="K346"/>
  <c r="L346"/>
  <c r="M346"/>
  <c r="N346"/>
  <c r="P346"/>
  <c r="Q346"/>
  <c r="R346"/>
  <c r="S346"/>
  <c r="T346"/>
  <c r="J347"/>
  <c r="K347"/>
  <c r="L347"/>
  <c r="M347"/>
  <c r="N347"/>
  <c r="P347"/>
  <c r="Q347"/>
  <c r="R347"/>
  <c r="S347"/>
  <c r="T347"/>
  <c r="J348"/>
  <c r="K348"/>
  <c r="L348"/>
  <c r="M348"/>
  <c r="N348"/>
  <c r="P348"/>
  <c r="Q348"/>
  <c r="R348"/>
  <c r="S348"/>
  <c r="T348"/>
  <c r="J349"/>
  <c r="K349"/>
  <c r="L349"/>
  <c r="M349"/>
  <c r="N349"/>
  <c r="P349"/>
  <c r="Q349"/>
  <c r="R349"/>
  <c r="S349"/>
  <c r="T349"/>
  <c r="J350"/>
  <c r="K350"/>
  <c r="L350"/>
  <c r="M350"/>
  <c r="N350"/>
  <c r="P350"/>
  <c r="Q350"/>
  <c r="R350"/>
  <c r="S350"/>
  <c r="T350"/>
  <c r="J353"/>
  <c r="K353"/>
  <c r="L353"/>
  <c r="M353"/>
  <c r="N353"/>
  <c r="P353"/>
  <c r="Q353"/>
  <c r="R353"/>
  <c r="S353"/>
  <c r="T353"/>
  <c r="J354"/>
  <c r="K354"/>
  <c r="L354"/>
  <c r="M354"/>
  <c r="N354"/>
  <c r="P354"/>
  <c r="Q354"/>
  <c r="R354"/>
  <c r="S354"/>
  <c r="T354"/>
  <c r="J355"/>
  <c r="J356" s="1"/>
  <c r="K355"/>
  <c r="L355"/>
  <c r="M355"/>
  <c r="N355"/>
  <c r="P355"/>
  <c r="Q355"/>
  <c r="R355"/>
  <c r="S355"/>
  <c r="T355"/>
  <c r="I356"/>
  <c r="L356"/>
  <c r="O356"/>
  <c r="J367"/>
  <c r="K367"/>
  <c r="L367"/>
  <c r="M367"/>
  <c r="P367"/>
  <c r="Q367"/>
  <c r="R367"/>
  <c r="S367"/>
  <c r="O369"/>
  <c r="I28" i="1" l="1"/>
  <c r="O28"/>
  <c r="K356" i="2"/>
  <c r="S356"/>
  <c r="Q356"/>
  <c r="P351"/>
  <c r="T339"/>
  <c r="K339"/>
  <c r="S317"/>
  <c r="R317"/>
  <c r="P317"/>
  <c r="N317"/>
  <c r="L317"/>
  <c r="J312"/>
  <c r="T300"/>
  <c r="S300"/>
  <c r="K278"/>
  <c r="S278"/>
  <c r="P278"/>
  <c r="N278"/>
  <c r="O291"/>
  <c r="T262"/>
  <c r="L241"/>
  <c r="T253"/>
  <c r="R241"/>
  <c r="N241"/>
  <c r="L236"/>
  <c r="Q236"/>
  <c r="M236"/>
  <c r="K236"/>
  <c r="O252"/>
  <c r="S225"/>
  <c r="J225"/>
  <c r="M205"/>
  <c r="Q205"/>
  <c r="P205"/>
  <c r="L205"/>
  <c r="T200"/>
  <c r="Q200"/>
  <c r="I217"/>
  <c r="T192"/>
  <c r="Q189"/>
  <c r="N189"/>
  <c r="M189"/>
  <c r="L166"/>
  <c r="R166"/>
  <c r="P166"/>
  <c r="J166"/>
  <c r="P161"/>
  <c r="O179"/>
  <c r="L149"/>
  <c r="K149"/>
  <c r="J127"/>
  <c r="R127"/>
  <c r="N127"/>
  <c r="K127"/>
  <c r="T122"/>
  <c r="R122"/>
  <c r="Q122"/>
  <c r="S110"/>
  <c r="J89"/>
  <c r="S89"/>
  <c r="P89"/>
  <c r="I102"/>
  <c r="T83"/>
  <c r="K83"/>
  <c r="R83"/>
  <c r="N83"/>
  <c r="P83"/>
  <c r="L83"/>
  <c r="T72"/>
  <c r="K72"/>
  <c r="N72"/>
  <c r="L72"/>
  <c r="J72"/>
  <c r="J53"/>
  <c r="N53"/>
  <c r="K53"/>
  <c r="K47"/>
  <c r="R36"/>
  <c r="J36"/>
  <c r="S27"/>
  <c r="R27"/>
  <c r="N27"/>
  <c r="L27"/>
  <c r="M22"/>
  <c r="T9"/>
  <c r="M190" i="1"/>
  <c r="M87"/>
  <c r="R87"/>
  <c r="M215"/>
  <c r="R215"/>
  <c r="L87"/>
  <c r="Q87"/>
  <c r="O158"/>
  <c r="I183"/>
  <c r="T190"/>
  <c r="I78"/>
  <c r="T70"/>
  <c r="T71" s="1"/>
  <c r="O78"/>
  <c r="I234"/>
  <c r="J98"/>
  <c r="J104" s="1"/>
  <c r="O183"/>
  <c r="N123"/>
  <c r="N130" s="1"/>
  <c r="P140"/>
  <c r="J9"/>
  <c r="S273" i="2"/>
  <c r="N273"/>
  <c r="T241"/>
  <c r="P356"/>
  <c r="L351"/>
  <c r="S351"/>
  <c r="Q351"/>
  <c r="R339"/>
  <c r="P339"/>
  <c r="P369" s="1"/>
  <c r="K317"/>
  <c r="K273"/>
  <c r="M273"/>
  <c r="M262"/>
  <c r="S236"/>
  <c r="L127"/>
  <c r="Q36"/>
  <c r="I28"/>
  <c r="J22"/>
  <c r="Q22"/>
  <c r="N22"/>
  <c r="L22"/>
  <c r="P9"/>
  <c r="M351"/>
  <c r="K351"/>
  <c r="R351"/>
  <c r="J339"/>
  <c r="S339"/>
  <c r="Q339"/>
  <c r="N339"/>
  <c r="J317"/>
  <c r="P241"/>
  <c r="L53"/>
  <c r="M47"/>
  <c r="R47"/>
  <c r="P47"/>
  <c r="J27"/>
  <c r="R22"/>
  <c r="P22"/>
  <c r="S9"/>
  <c r="Q9"/>
  <c r="N9"/>
  <c r="L312"/>
  <c r="N166"/>
  <c r="T149"/>
  <c r="R149"/>
  <c r="P149"/>
  <c r="M53"/>
  <c r="J47"/>
  <c r="S47"/>
  <c r="Q47"/>
  <c r="N47"/>
  <c r="N64" s="1"/>
  <c r="M9"/>
  <c r="N356"/>
  <c r="M356"/>
  <c r="K300"/>
  <c r="I369"/>
  <c r="R312"/>
  <c r="R329" s="1"/>
  <c r="P312"/>
  <c r="K312"/>
  <c r="S303"/>
  <c r="L300"/>
  <c r="J300"/>
  <c r="I291"/>
  <c r="Q262"/>
  <c r="N262"/>
  <c r="J262"/>
  <c r="Q241"/>
  <c r="O254"/>
  <c r="K189"/>
  <c r="Q149"/>
  <c r="N149"/>
  <c r="Q110"/>
  <c r="N110"/>
  <c r="T36"/>
  <c r="M36"/>
  <c r="O53" i="1"/>
  <c r="O104"/>
  <c r="S253"/>
  <c r="J351" i="2"/>
  <c r="M339"/>
  <c r="Q312"/>
  <c r="S312"/>
  <c r="S329" s="1"/>
  <c r="P300"/>
  <c r="M300"/>
  <c r="K262"/>
  <c r="S241"/>
  <c r="L253"/>
  <c r="T225"/>
  <c r="R225"/>
  <c r="P225"/>
  <c r="J189"/>
  <c r="S189"/>
  <c r="M149"/>
  <c r="P110"/>
  <c r="M110"/>
  <c r="I64"/>
  <c r="S36"/>
  <c r="P36"/>
  <c r="L36"/>
  <c r="K9"/>
  <c r="N104" i="1"/>
  <c r="L339" i="2"/>
  <c r="M312"/>
  <c r="Q300"/>
  <c r="N300"/>
  <c r="M241"/>
  <c r="I254"/>
  <c r="N225"/>
  <c r="J205"/>
  <c r="L200"/>
  <c r="R200"/>
  <c r="K166"/>
  <c r="J161"/>
  <c r="I179"/>
  <c r="L89"/>
  <c r="S72"/>
  <c r="Q72"/>
  <c r="K36"/>
  <c r="L9"/>
  <c r="J9"/>
  <c r="R253"/>
  <c r="P200"/>
  <c r="K200"/>
  <c r="S200"/>
  <c r="K161"/>
  <c r="T102"/>
  <c r="S262"/>
  <c r="R236"/>
  <c r="P236"/>
  <c r="L225"/>
  <c r="N205"/>
  <c r="P127"/>
  <c r="T22"/>
  <c r="R166" i="1"/>
  <c r="J253"/>
  <c r="R273" i="2"/>
  <c r="M225"/>
  <c r="K225"/>
  <c r="N200"/>
  <c r="M161"/>
  <c r="M72"/>
  <c r="S22"/>
  <c r="M177" i="1"/>
  <c r="T356" i="2"/>
  <c r="R356"/>
  <c r="M317"/>
  <c r="M329" s="1"/>
  <c r="N312"/>
  <c r="N330" s="1"/>
  <c r="T273"/>
  <c r="T291" s="1"/>
  <c r="P273"/>
  <c r="P290" s="1"/>
  <c r="K205"/>
  <c r="L189"/>
  <c r="P122"/>
  <c r="T110"/>
  <c r="T53"/>
  <c r="R53"/>
  <c r="P53"/>
  <c r="P27"/>
  <c r="M27"/>
  <c r="T351"/>
  <c r="T369" s="1"/>
  <c r="Q273"/>
  <c r="Q290" s="1"/>
  <c r="T166"/>
  <c r="J149"/>
  <c r="M127"/>
  <c r="S53"/>
  <c r="J201" i="1"/>
  <c r="T140"/>
  <c r="T143" s="1"/>
  <c r="J215"/>
  <c r="T9"/>
  <c r="T28" s="1"/>
  <c r="R9"/>
  <c r="R28" s="1"/>
  <c r="R71"/>
  <c r="L201"/>
  <c r="Q227"/>
  <c r="Q36"/>
  <c r="L177"/>
  <c r="Q177"/>
  <c r="R201"/>
  <c r="K201"/>
  <c r="R227"/>
  <c r="M253"/>
  <c r="K9"/>
  <c r="K28" s="1"/>
  <c r="N166"/>
  <c r="T253"/>
  <c r="Q9"/>
  <c r="N36"/>
  <c r="P47"/>
  <c r="S71"/>
  <c r="J140"/>
  <c r="L140"/>
  <c r="Q140"/>
  <c r="M151"/>
  <c r="R151"/>
  <c r="P151"/>
  <c r="P166"/>
  <c r="S190"/>
  <c r="L190"/>
  <c r="Q190"/>
  <c r="J190"/>
  <c r="P215"/>
  <c r="L215"/>
  <c r="N215"/>
  <c r="J242"/>
  <c r="N242"/>
  <c r="T36"/>
  <c r="R36"/>
  <c r="Q60"/>
  <c r="J60"/>
  <c r="J151"/>
  <c r="K190"/>
  <c r="K207" s="1"/>
  <c r="P190"/>
  <c r="K242"/>
  <c r="R253"/>
  <c r="M123"/>
  <c r="S123"/>
  <c r="L123"/>
  <c r="P123"/>
  <c r="M9"/>
  <c r="R60"/>
  <c r="R112"/>
  <c r="Q123"/>
  <c r="M140"/>
  <c r="M158" s="1"/>
  <c r="R140"/>
  <c r="K151"/>
  <c r="N151"/>
  <c r="S201"/>
  <c r="J227"/>
  <c r="N227"/>
  <c r="S227"/>
  <c r="L242"/>
  <c r="Q253"/>
  <c r="Q98"/>
  <c r="P253"/>
  <c r="K253"/>
  <c r="K260" s="1"/>
  <c r="P9"/>
  <c r="P28" s="1"/>
  <c r="S47"/>
  <c r="L47"/>
  <c r="Q47"/>
  <c r="N47"/>
  <c r="K123"/>
  <c r="K130" s="1"/>
  <c r="T123"/>
  <c r="R123"/>
  <c r="L151"/>
  <c r="T151"/>
  <c r="S166"/>
  <c r="N177"/>
  <c r="S177"/>
  <c r="M201"/>
  <c r="T201"/>
  <c r="T207" s="1"/>
  <c r="Q215"/>
  <c r="S215"/>
  <c r="S234" s="1"/>
  <c r="K227"/>
  <c r="P227"/>
  <c r="T227"/>
  <c r="M242"/>
  <c r="P242"/>
  <c r="P260" s="1"/>
  <c r="L9"/>
  <c r="L28" s="1"/>
  <c r="S9"/>
  <c r="S28" s="1"/>
  <c r="P36"/>
  <c r="S36"/>
  <c r="R47"/>
  <c r="P60"/>
  <c r="L71"/>
  <c r="Q71"/>
  <c r="N71"/>
  <c r="T112"/>
  <c r="J166"/>
  <c r="Q166"/>
  <c r="T166"/>
  <c r="K166"/>
  <c r="K177"/>
  <c r="T177"/>
  <c r="N201"/>
  <c r="Q201"/>
  <c r="L253"/>
  <c r="Q369" i="2"/>
  <c r="K369"/>
  <c r="L368"/>
  <c r="N351"/>
  <c r="N369" s="1"/>
  <c r="P291"/>
  <c r="K330"/>
  <c r="S291"/>
  <c r="L217"/>
  <c r="M369"/>
  <c r="L369"/>
  <c r="L330"/>
  <c r="J330"/>
  <c r="K290"/>
  <c r="M291"/>
  <c r="P330"/>
  <c r="J368"/>
  <c r="Q330"/>
  <c r="T312"/>
  <c r="T330" s="1"/>
  <c r="L273"/>
  <c r="Q291"/>
  <c r="N291"/>
  <c r="K368"/>
  <c r="I330"/>
  <c r="S368"/>
  <c r="R368"/>
  <c r="Q368"/>
  <c r="K291"/>
  <c r="P252"/>
  <c r="M368"/>
  <c r="S290"/>
  <c r="Q329"/>
  <c r="R278"/>
  <c r="S252"/>
  <c r="S254"/>
  <c r="P179"/>
  <c r="N140" i="1"/>
  <c r="N158" s="1"/>
  <c r="M252" i="2"/>
  <c r="K179"/>
  <c r="K178"/>
  <c r="J110"/>
  <c r="N102"/>
  <c r="L102"/>
  <c r="L47"/>
  <c r="L64" s="1"/>
  <c r="J64"/>
  <c r="M64"/>
  <c r="Q22" i="1"/>
  <c r="Q28" s="1"/>
  <c r="K98"/>
  <c r="K104" s="1"/>
  <c r="L98"/>
  <c r="L104" s="1"/>
  <c r="N253" i="2"/>
  <c r="T28"/>
  <c r="M253"/>
  <c r="M254" s="1"/>
  <c r="J241"/>
  <c r="J252" s="1"/>
  <c r="J253"/>
  <c r="J254" s="1"/>
  <c r="T236"/>
  <c r="T252" s="1"/>
  <c r="Q166"/>
  <c r="T140"/>
  <c r="K22"/>
  <c r="K28" s="1"/>
  <c r="R28"/>
  <c r="K60" i="1"/>
  <c r="J71"/>
  <c r="J78" s="1"/>
  <c r="P177"/>
  <c r="L161" i="2"/>
  <c r="L179" s="1"/>
  <c r="J273"/>
  <c r="J291" s="1"/>
  <c r="P178"/>
  <c r="M98" i="1"/>
  <c r="M200" i="2"/>
  <c r="M216" s="1"/>
  <c r="K122"/>
  <c r="O140"/>
  <c r="O180" s="1"/>
  <c r="P28"/>
  <c r="N9" i="1"/>
  <c r="N28" s="1"/>
  <c r="J22"/>
  <c r="J36"/>
  <c r="T47"/>
  <c r="K71"/>
  <c r="S112"/>
  <c r="S130" s="1"/>
  <c r="I252" i="2"/>
  <c r="K64"/>
  <c r="N217"/>
  <c r="N122"/>
  <c r="N140" s="1"/>
  <c r="L122"/>
  <c r="J122"/>
  <c r="L101"/>
  <c r="Q53"/>
  <c r="Q64" s="1"/>
  <c r="T47"/>
  <c r="T64" s="1"/>
  <c r="S28"/>
  <c r="Q28"/>
  <c r="N28"/>
  <c r="M36" i="1"/>
  <c r="J47"/>
  <c r="L60"/>
  <c r="P98"/>
  <c r="K140"/>
  <c r="K158" s="1"/>
  <c r="Q151"/>
  <c r="R177"/>
  <c r="K215"/>
  <c r="K234" s="1"/>
  <c r="L227"/>
  <c r="L216" i="2"/>
  <c r="I140"/>
  <c r="I180" s="1"/>
  <c r="S98" i="1"/>
  <c r="R262" i="2"/>
  <c r="S205"/>
  <c r="S217" s="1"/>
  <c r="Q217"/>
  <c r="M166"/>
  <c r="M178" s="1"/>
  <c r="M122"/>
  <c r="M140" s="1"/>
  <c r="M89"/>
  <c r="M101" s="1"/>
  <c r="K89"/>
  <c r="K101" s="1"/>
  <c r="K36" i="1"/>
  <c r="K47"/>
  <c r="M60"/>
  <c r="S140"/>
  <c r="T215"/>
  <c r="T234" s="1"/>
  <c r="M227"/>
  <c r="Q242"/>
  <c r="T242"/>
  <c r="Q139" i="2"/>
  <c r="K241"/>
  <c r="K252" s="1"/>
  <c r="K253"/>
  <c r="K254" s="1"/>
  <c r="R140"/>
  <c r="R205"/>
  <c r="J200"/>
  <c r="R189"/>
  <c r="R217" s="1"/>
  <c r="P189"/>
  <c r="P217" s="1"/>
  <c r="T161"/>
  <c r="T179" s="1"/>
  <c r="R161"/>
  <c r="R178" s="1"/>
  <c r="J179"/>
  <c r="J178"/>
  <c r="S149"/>
  <c r="L36" i="1"/>
  <c r="M71"/>
  <c r="M78" s="1"/>
  <c r="R98"/>
  <c r="J123"/>
  <c r="J130" s="1"/>
  <c r="S151"/>
  <c r="P201"/>
  <c r="R242"/>
  <c r="O217" i="2"/>
  <c r="O370" s="1"/>
  <c r="T217"/>
  <c r="N236"/>
  <c r="N252" s="1"/>
  <c r="S161"/>
  <c r="Q161"/>
  <c r="N161"/>
  <c r="N179" s="1"/>
  <c r="Q140"/>
  <c r="L110"/>
  <c r="J83"/>
  <c r="J101" s="1"/>
  <c r="S83"/>
  <c r="S102" s="1"/>
  <c r="Q83"/>
  <c r="Q102" s="1"/>
  <c r="I131" i="1"/>
  <c r="I132" s="1"/>
  <c r="L112"/>
  <c r="L262" i="2"/>
  <c r="L291" s="1"/>
  <c r="Q225"/>
  <c r="P139"/>
  <c r="S122"/>
  <c r="S140" s="1"/>
  <c r="K110"/>
  <c r="K140" s="1"/>
  <c r="R72"/>
  <c r="R102" s="1"/>
  <c r="P72"/>
  <c r="P102" s="1"/>
  <c r="M22" i="1"/>
  <c r="M28" s="1"/>
  <c r="M47"/>
  <c r="P71"/>
  <c r="P78" s="1"/>
  <c r="M166"/>
  <c r="M183" s="1"/>
  <c r="L166"/>
  <c r="L183" s="1"/>
  <c r="J177"/>
  <c r="R190"/>
  <c r="R207" s="1"/>
  <c r="S242"/>
  <c r="N253"/>
  <c r="N260" s="1"/>
  <c r="P253" i="2"/>
  <c r="P254" s="1"/>
  <c r="O261" i="1"/>
  <c r="J28" l="1"/>
  <c r="M139" i="2"/>
  <c r="L139"/>
  <c r="Q178"/>
  <c r="J140"/>
  <c r="K102"/>
  <c r="R179"/>
  <c r="R252"/>
  <c r="K216"/>
  <c r="P329"/>
  <c r="M28"/>
  <c r="L329"/>
  <c r="J28"/>
  <c r="M290"/>
  <c r="T78" i="1"/>
  <c r="R139" i="2"/>
  <c r="Q216"/>
  <c r="T130" i="1"/>
  <c r="J207"/>
  <c r="M234"/>
  <c r="M104"/>
  <c r="L260"/>
  <c r="L53"/>
  <c r="R183"/>
  <c r="K78"/>
  <c r="Q78"/>
  <c r="M207"/>
  <c r="L207"/>
  <c r="Q130"/>
  <c r="P130"/>
  <c r="M130"/>
  <c r="L130"/>
  <c r="R130"/>
  <c r="K53"/>
  <c r="M53"/>
  <c r="J53"/>
  <c r="N53"/>
  <c r="N78"/>
  <c r="L78"/>
  <c r="R78"/>
  <c r="M260"/>
  <c r="J260"/>
  <c r="K183"/>
  <c r="N234"/>
  <c r="L234"/>
  <c r="J234"/>
  <c r="N207"/>
  <c r="J183"/>
  <c r="N183"/>
  <c r="R234"/>
  <c r="L158"/>
  <c r="J158"/>
  <c r="T260"/>
  <c r="S260"/>
  <c r="Q234"/>
  <c r="R158"/>
  <c r="Q104"/>
  <c r="P101" i="2"/>
  <c r="R369"/>
  <c r="K180"/>
  <c r="R64"/>
  <c r="P64"/>
  <c r="L290"/>
  <c r="S64"/>
  <c r="K217"/>
  <c r="K370" s="1"/>
  <c r="K371" s="1"/>
  <c r="K372" s="1"/>
  <c r="R290"/>
  <c r="R254"/>
  <c r="R330"/>
  <c r="N180"/>
  <c r="S330"/>
  <c r="L140"/>
  <c r="P368"/>
  <c r="M330"/>
  <c r="P140"/>
  <c r="P180" s="1"/>
  <c r="J329"/>
  <c r="L28"/>
  <c r="L180" s="1"/>
  <c r="S216"/>
  <c r="M179"/>
  <c r="S53" i="1"/>
  <c r="R101" i="2"/>
  <c r="P53" i="1"/>
  <c r="S101" i="2"/>
  <c r="Q183" i="1"/>
  <c r="L254" i="2"/>
  <c r="S369"/>
  <c r="S370" s="1"/>
  <c r="L252"/>
  <c r="R260" i="1"/>
  <c r="Q260"/>
  <c r="I370" i="2"/>
  <c r="I371" s="1"/>
  <c r="I372" s="1"/>
  <c r="J369"/>
  <c r="K329"/>
  <c r="S158" i="1"/>
  <c r="T183"/>
  <c r="R104"/>
  <c r="S183"/>
  <c r="S104"/>
  <c r="P207"/>
  <c r="R53"/>
  <c r="T53"/>
  <c r="Q207"/>
  <c r="S207"/>
  <c r="P183"/>
  <c r="Q158"/>
  <c r="T104"/>
  <c r="P104"/>
  <c r="Q53"/>
  <c r="S78"/>
  <c r="T158"/>
  <c r="I261"/>
  <c r="I262" s="1"/>
  <c r="I263" s="1"/>
  <c r="O131"/>
  <c r="O132" s="1"/>
  <c r="K181" i="2"/>
  <c r="I181"/>
  <c r="Q252"/>
  <c r="Q254"/>
  <c r="T254"/>
  <c r="T370" s="1"/>
  <c r="M217"/>
  <c r="M370" s="1"/>
  <c r="S179"/>
  <c r="S180" s="1"/>
  <c r="S178"/>
  <c r="Q101"/>
  <c r="S139"/>
  <c r="P370"/>
  <c r="O371"/>
  <c r="O372" s="1"/>
  <c r="O181"/>
  <c r="L178"/>
  <c r="J290"/>
  <c r="M102"/>
  <c r="M180" s="1"/>
  <c r="J139"/>
  <c r="J102"/>
  <c r="J180" s="1"/>
  <c r="Q179"/>
  <c r="Q180" s="1"/>
  <c r="J217"/>
  <c r="J370" s="1"/>
  <c r="J216"/>
  <c r="T180"/>
  <c r="N254"/>
  <c r="N370" s="1"/>
  <c r="N371" s="1"/>
  <c r="N372" s="1"/>
  <c r="R216"/>
  <c r="Q370"/>
  <c r="P216"/>
  <c r="K139"/>
  <c r="L370"/>
  <c r="N181"/>
  <c r="R291"/>
  <c r="R370" s="1"/>
  <c r="R180"/>
  <c r="M261" i="1" l="1"/>
  <c r="J131"/>
  <c r="J132" s="1"/>
  <c r="R261"/>
  <c r="N261"/>
  <c r="Q261"/>
  <c r="M131"/>
  <c r="M262" s="1"/>
  <c r="M263" s="1"/>
  <c r="L261"/>
  <c r="J261"/>
  <c r="T131"/>
  <c r="T132" s="1"/>
  <c r="S131"/>
  <c r="S132" s="1"/>
  <c r="L131"/>
  <c r="L132" s="1"/>
  <c r="Q131"/>
  <c r="Q132" s="1"/>
  <c r="T261"/>
  <c r="T262" s="1"/>
  <c r="T263" s="1"/>
  <c r="K131"/>
  <c r="K132" s="1"/>
  <c r="K261"/>
  <c r="R131"/>
  <c r="R132" s="1"/>
  <c r="S261"/>
  <c r="P131"/>
  <c r="P132" s="1"/>
  <c r="N131"/>
  <c r="N132" s="1"/>
  <c r="O262"/>
  <c r="O263" s="1"/>
  <c r="Q181" i="2"/>
  <c r="Q371"/>
  <c r="Q372" s="1"/>
  <c r="J181"/>
  <c r="J371"/>
  <c r="J372" s="1"/>
  <c r="S181"/>
  <c r="S371"/>
  <c r="S372" s="1"/>
  <c r="L371"/>
  <c r="L372" s="1"/>
  <c r="L181"/>
  <c r="T181"/>
  <c r="T371"/>
  <c r="T372" s="1"/>
  <c r="P181"/>
  <c r="P371"/>
  <c r="P372" s="1"/>
  <c r="M181"/>
  <c r="M371"/>
  <c r="M372" s="1"/>
  <c r="R181"/>
  <c r="R371"/>
  <c r="R372" s="1"/>
  <c r="J262" i="1" l="1"/>
  <c r="J263" s="1"/>
  <c r="M132"/>
  <c r="S262"/>
  <c r="S263" s="1"/>
  <c r="L262"/>
  <c r="L263" s="1"/>
  <c r="K262"/>
  <c r="K263" s="1"/>
  <c r="Q262"/>
  <c r="Q263" s="1"/>
  <c r="R262"/>
  <c r="R263" s="1"/>
  <c r="N262"/>
  <c r="N263" s="1"/>
  <c r="P158"/>
  <c r="P261" s="1"/>
  <c r="P262" s="1"/>
  <c r="P263" s="1"/>
</calcChain>
</file>

<file path=xl/sharedStrings.xml><?xml version="1.0" encoding="utf-8"?>
<sst xmlns="http://schemas.openxmlformats.org/spreadsheetml/2006/main" count="701" uniqueCount="282">
  <si>
    <t>№ рецептуры</t>
  </si>
  <si>
    <t>Наименование</t>
  </si>
  <si>
    <t>Выход на 100</t>
  </si>
  <si>
    <t>белки</t>
  </si>
  <si>
    <t>жиры</t>
  </si>
  <si>
    <t>углеводы</t>
  </si>
  <si>
    <t>ккал</t>
  </si>
  <si>
    <t>витамин С</t>
  </si>
  <si>
    <t>выход на порцию 3-7</t>
  </si>
  <si>
    <t>выход на порцию 2-3</t>
  </si>
  <si>
    <t>Завтрак</t>
  </si>
  <si>
    <t>99//16</t>
  </si>
  <si>
    <t>Каша манная</t>
  </si>
  <si>
    <t>3//2</t>
  </si>
  <si>
    <t>Сыр порционный</t>
  </si>
  <si>
    <t xml:space="preserve">Батон нарезной </t>
  </si>
  <si>
    <t>286//4</t>
  </si>
  <si>
    <t>Коф.нап.с мол</t>
  </si>
  <si>
    <t>Завтрак 2</t>
  </si>
  <si>
    <t>Сок деревенский</t>
  </si>
  <si>
    <t>Обед</t>
  </si>
  <si>
    <t>26//18</t>
  </si>
  <si>
    <t>65//27</t>
  </si>
  <si>
    <t>Суп пюре из карт</t>
  </si>
  <si>
    <t>132//75</t>
  </si>
  <si>
    <t>Котлета рубл кур</t>
  </si>
  <si>
    <t>157//17</t>
  </si>
  <si>
    <t>Рис рассыпчатый</t>
  </si>
  <si>
    <t>293//10</t>
  </si>
  <si>
    <t>Компот из сухоф</t>
  </si>
  <si>
    <t>Хлеб ржано-пшен</t>
  </si>
  <si>
    <t>180//86</t>
  </si>
  <si>
    <t>Соус красный осн</t>
  </si>
  <si>
    <t>Уплотненный полдник</t>
  </si>
  <si>
    <t xml:space="preserve">йогурт питьевой </t>
  </si>
  <si>
    <t>222//62</t>
  </si>
  <si>
    <t>Омлет натуральный</t>
  </si>
  <si>
    <t>Вторник 1 неделя</t>
  </si>
  <si>
    <t>Каша рисовая</t>
  </si>
  <si>
    <t>282//5</t>
  </si>
  <si>
    <t>Чай с сахаром</t>
  </si>
  <si>
    <t>1//1</t>
  </si>
  <si>
    <t>Масло сливочное</t>
  </si>
  <si>
    <t>19//19</t>
  </si>
  <si>
    <t>Салат из моркови</t>
  </si>
  <si>
    <t>47//29</t>
  </si>
  <si>
    <t>Суп картоф с рыб</t>
  </si>
  <si>
    <t>97/51</t>
  </si>
  <si>
    <t>Котлета мясная</t>
  </si>
  <si>
    <t>215//41</t>
  </si>
  <si>
    <t>Макарон.изделия отварные</t>
  </si>
  <si>
    <t>292//10</t>
  </si>
  <si>
    <t>233//69</t>
  </si>
  <si>
    <t>Ватрушка с карт</t>
  </si>
  <si>
    <t>153//47</t>
  </si>
  <si>
    <t>Запеканка морков</t>
  </si>
  <si>
    <t>185//87</t>
  </si>
  <si>
    <t>Соус молочный</t>
  </si>
  <si>
    <t>Ужин</t>
  </si>
  <si>
    <t>Ужин 2</t>
  </si>
  <si>
    <t>Среда 1 неделя</t>
  </si>
  <si>
    <t>Каша овсяная</t>
  </si>
  <si>
    <t>Повидло</t>
  </si>
  <si>
    <t>8//20</t>
  </si>
  <si>
    <t>Салат из белокоч капус с зел горош</t>
  </si>
  <si>
    <t>59//30</t>
  </si>
  <si>
    <t>Суп картоф с дом лапш (курин бул)</t>
  </si>
  <si>
    <t>306//46</t>
  </si>
  <si>
    <t>Биточки рубл кур</t>
  </si>
  <si>
    <t>153//45</t>
  </si>
  <si>
    <t>Рагу овощное</t>
  </si>
  <si>
    <t>297//9</t>
  </si>
  <si>
    <t>Напиток из шиповника</t>
  </si>
  <si>
    <t xml:space="preserve">Хлеб </t>
  </si>
  <si>
    <t>Печенье</t>
  </si>
  <si>
    <t>288//11</t>
  </si>
  <si>
    <t>Какао с молоком</t>
  </si>
  <si>
    <t>141//40</t>
  </si>
  <si>
    <t xml:space="preserve">Картофел  пюре </t>
  </si>
  <si>
    <r>
      <rPr>
        <sz val="12"/>
        <color indexed="60"/>
        <rFont val="Times New Roman"/>
        <family val="1"/>
        <charset val="204"/>
      </rPr>
      <t>49</t>
    </r>
    <r>
      <rPr>
        <sz val="12"/>
        <color indexed="8"/>
        <rFont val="Times New Roman"/>
        <family val="1"/>
        <charset val="204"/>
      </rPr>
      <t>//92</t>
    </r>
  </si>
  <si>
    <t>Кабачков икра</t>
  </si>
  <si>
    <t>Четверг 1 неделя</t>
  </si>
  <si>
    <t>232//83</t>
  </si>
  <si>
    <t>Пудинг твор с кисел плод-ягод</t>
  </si>
  <si>
    <t>284//7</t>
  </si>
  <si>
    <t>Чай с сахаром и молоком</t>
  </si>
  <si>
    <t>Салат морк свеж</t>
  </si>
  <si>
    <t>62//31</t>
  </si>
  <si>
    <t>Суп картоф.с бобовыми, гренк</t>
  </si>
  <si>
    <t>82//59</t>
  </si>
  <si>
    <t>Котлеты рыбные</t>
  </si>
  <si>
    <t>Картофел пюре</t>
  </si>
  <si>
    <t>231//68</t>
  </si>
  <si>
    <t>Ватрушка с повид</t>
  </si>
  <si>
    <t>Каша пшенная</t>
  </si>
  <si>
    <t>Пятница 1 неделя</t>
  </si>
  <si>
    <t>Чай с лимоном</t>
  </si>
  <si>
    <t>55//32</t>
  </si>
  <si>
    <t>Борщ капус, карт</t>
  </si>
  <si>
    <t>102/53</t>
  </si>
  <si>
    <t>Тефтели из говяд</t>
  </si>
  <si>
    <t>Макарон издел</t>
  </si>
  <si>
    <t>Пряник</t>
  </si>
  <si>
    <t>155//76</t>
  </si>
  <si>
    <t>Котлета карт</t>
  </si>
  <si>
    <t>итого за 5 дней</t>
  </si>
  <si>
    <t>среднее за неделю</t>
  </si>
  <si>
    <t>Понедельник 2 неделя</t>
  </si>
  <si>
    <t>Чай с лимон и сах</t>
  </si>
  <si>
    <t>150</t>
  </si>
  <si>
    <t>Банан</t>
  </si>
  <si>
    <t>61//34</t>
  </si>
  <si>
    <t>Суп карт с клецк на кур бульон</t>
  </si>
  <si>
    <t>131//82</t>
  </si>
  <si>
    <t>Биточки рубл из куры</t>
  </si>
  <si>
    <t>168//43</t>
  </si>
  <si>
    <t>Капуста тушеная</t>
  </si>
  <si>
    <t xml:space="preserve">Напиток из шиповник </t>
  </si>
  <si>
    <t>217//63</t>
  </si>
  <si>
    <t>Макаронные с сыром</t>
  </si>
  <si>
    <t>Вторник 2 неделя</t>
  </si>
  <si>
    <t xml:space="preserve">Завтрак </t>
  </si>
  <si>
    <t>Рагу из овощей</t>
  </si>
  <si>
    <t>69//79</t>
  </si>
  <si>
    <t>Уха рыбацкая</t>
  </si>
  <si>
    <t>124//78</t>
  </si>
  <si>
    <t>Оладьи по кунцевски</t>
  </si>
  <si>
    <t>Пюре картофельное</t>
  </si>
  <si>
    <t>280//13</t>
  </si>
  <si>
    <t>Молоко</t>
  </si>
  <si>
    <t>Вафли</t>
  </si>
  <si>
    <t>212//61</t>
  </si>
  <si>
    <t>Биточки манные с повид</t>
  </si>
  <si>
    <t>Среда 2 неделя</t>
  </si>
  <si>
    <t>10//24</t>
  </si>
  <si>
    <t>Салат из квашен капуст</t>
  </si>
  <si>
    <t>53//33</t>
  </si>
  <si>
    <t>Рассольник ленингрдский на говяжьем бульоне</t>
  </si>
  <si>
    <t>146//44</t>
  </si>
  <si>
    <t>Запеканка картофел</t>
  </si>
  <si>
    <t>235//70</t>
  </si>
  <si>
    <t>Булочка домашняя</t>
  </si>
  <si>
    <t>31//75</t>
  </si>
  <si>
    <t>Салат "Студенческий</t>
  </si>
  <si>
    <t>Четверг 2 неделя</t>
  </si>
  <si>
    <t>180//80</t>
  </si>
  <si>
    <t>Каша ячневая</t>
  </si>
  <si>
    <t xml:space="preserve">Сыр </t>
  </si>
  <si>
    <t>13//26</t>
  </si>
  <si>
    <t>57//81</t>
  </si>
  <si>
    <t>Суп лапша дом с курой</t>
  </si>
  <si>
    <t>84//58</t>
  </si>
  <si>
    <t>Тефтели рыбные</t>
  </si>
  <si>
    <t xml:space="preserve">Печенье </t>
  </si>
  <si>
    <t>159//60</t>
  </si>
  <si>
    <t>Зразы морковные с твор</t>
  </si>
  <si>
    <t>Пятница 2 неделя</t>
  </si>
  <si>
    <t>Яблоко</t>
  </si>
  <si>
    <t>52//36</t>
  </si>
  <si>
    <t>Щи из свеж кап с карт,смет</t>
  </si>
  <si>
    <t>97//51</t>
  </si>
  <si>
    <t>Шницель из говядины</t>
  </si>
  <si>
    <t>170//57</t>
  </si>
  <si>
    <t>Пюре гороховое</t>
  </si>
  <si>
    <t>4//71</t>
  </si>
  <si>
    <t>Пирог с рыбой</t>
  </si>
  <si>
    <t>283//6</t>
  </si>
  <si>
    <t>Чай с молоком и сахаром</t>
  </si>
  <si>
    <t>Итого за день</t>
  </si>
  <si>
    <t xml:space="preserve">итого за неделю </t>
  </si>
  <si>
    <t>итого за 10 дней</t>
  </si>
  <si>
    <t>среднее за 10 дней</t>
  </si>
  <si>
    <t>Осень-зима                                                                          Понедельник  1 неделя</t>
  </si>
  <si>
    <t>Груша</t>
  </si>
  <si>
    <t>Апельсин</t>
  </si>
  <si>
    <t>Лимон</t>
  </si>
  <si>
    <t>61//81</t>
  </si>
  <si>
    <t>Суп молочный с рис</t>
  </si>
  <si>
    <t>41//50</t>
  </si>
  <si>
    <t>Винегрет овощной</t>
  </si>
  <si>
    <t>Салат из огурцов</t>
  </si>
  <si>
    <t>Салат из свеклы с раст. мас</t>
  </si>
  <si>
    <t>65//94</t>
  </si>
  <si>
    <t>Салат карт с солен огурцом</t>
  </si>
  <si>
    <t>Салат "Студенческий"</t>
  </si>
  <si>
    <t>39//75</t>
  </si>
  <si>
    <t>Салат морк с огурц и зел гор</t>
  </si>
  <si>
    <t>Греча рассыпчатая</t>
  </si>
  <si>
    <t>234//95</t>
  </si>
  <si>
    <t>Сдоба обыкновенная</t>
  </si>
  <si>
    <t>24//93</t>
  </si>
  <si>
    <t>Полдник</t>
  </si>
  <si>
    <t xml:space="preserve">           Полдник</t>
  </si>
  <si>
    <t xml:space="preserve">              Завтрак 2</t>
  </si>
  <si>
    <t xml:space="preserve">    Полдник</t>
  </si>
  <si>
    <t>Чай с лимоном и сах</t>
  </si>
  <si>
    <t xml:space="preserve">       Полдник</t>
  </si>
  <si>
    <t xml:space="preserve">         Полдник</t>
  </si>
  <si>
    <t xml:space="preserve">Суп карт с клецк </t>
  </si>
  <si>
    <t>Суп молочн с макарон</t>
  </si>
  <si>
    <t>Хлеб ржано-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</si>
  <si>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</t>
  </si>
  <si>
    <t>Тефтели из говяд с соусом</t>
  </si>
  <si>
    <t>Хлеб ржано-пшеничный</t>
  </si>
  <si>
    <t>йогурт питьевой (снежок)</t>
  </si>
  <si>
    <t>161//91</t>
  </si>
  <si>
    <t>Понедельник 6 день</t>
  </si>
  <si>
    <t>Вторник 7 день</t>
  </si>
  <si>
    <t>77//86</t>
  </si>
  <si>
    <t>Среда 8 день</t>
  </si>
  <si>
    <t xml:space="preserve">Рассольник ленинградский </t>
  </si>
  <si>
    <t>Четверг 9 день</t>
  </si>
  <si>
    <t>итого за день</t>
  </si>
  <si>
    <t>22//93</t>
  </si>
  <si>
    <t>57//84</t>
  </si>
  <si>
    <t>Пятница 10 день</t>
  </si>
  <si>
    <t>Вторник 2 день</t>
  </si>
  <si>
    <t>Среда 3 день</t>
  </si>
  <si>
    <t>Четверг 4 день</t>
  </si>
  <si>
    <t>Пятница 5 день</t>
  </si>
  <si>
    <t>Котлета мясная c соусом</t>
  </si>
  <si>
    <t>Слойка</t>
  </si>
  <si>
    <t>521/100</t>
  </si>
  <si>
    <t>Суп пюре из разных овощей</t>
  </si>
  <si>
    <t>537/3</t>
  </si>
  <si>
    <t>106/2</t>
  </si>
  <si>
    <t>117/88</t>
  </si>
  <si>
    <t>Гренки из пшеничного хлеба</t>
  </si>
  <si>
    <t>116/89</t>
  </si>
  <si>
    <t>465/86</t>
  </si>
  <si>
    <t>536/12</t>
  </si>
  <si>
    <t>Каша " Дружба"</t>
  </si>
  <si>
    <t>118/8</t>
  </si>
  <si>
    <t>39/75</t>
  </si>
  <si>
    <t>538/9</t>
  </si>
  <si>
    <t>280/13</t>
  </si>
  <si>
    <t>Молоко кипячёное</t>
  </si>
  <si>
    <t>102/13</t>
  </si>
  <si>
    <t>Бутерброд с повидлом</t>
  </si>
  <si>
    <t>306/46</t>
  </si>
  <si>
    <t>292/10</t>
  </si>
  <si>
    <t>Компот из сухофруктов</t>
  </si>
  <si>
    <t>609/91</t>
  </si>
  <si>
    <t>164/30</t>
  </si>
  <si>
    <t>283/6</t>
  </si>
  <si>
    <t>531/99</t>
  </si>
  <si>
    <t>Компот из изюма</t>
  </si>
  <si>
    <t>284/7</t>
  </si>
  <si>
    <t>608/98</t>
  </si>
  <si>
    <t>286/4</t>
  </si>
  <si>
    <t>282/5</t>
  </si>
  <si>
    <t>607/99</t>
  </si>
  <si>
    <t>288/11</t>
  </si>
  <si>
    <t>261/80</t>
  </si>
  <si>
    <t>Чай с лимоном и сахаром</t>
  </si>
  <si>
    <t>Шницель мясной с соусом</t>
  </si>
  <si>
    <t>170/57</t>
  </si>
  <si>
    <t>487/1</t>
  </si>
  <si>
    <t>Суп картофельный с вермиш.</t>
  </si>
  <si>
    <t>576/86</t>
  </si>
  <si>
    <t>308/62</t>
  </si>
  <si>
    <t>Кофе с молоком</t>
  </si>
  <si>
    <t xml:space="preserve">   Осень-зима                                                                               Понедельник 1 день</t>
  </si>
  <si>
    <t>Оладьи</t>
  </si>
  <si>
    <t>кефир  (снежок)</t>
  </si>
  <si>
    <t>80/261</t>
  </si>
  <si>
    <t>Суп молочный с крупой</t>
  </si>
  <si>
    <t>84 61</t>
  </si>
  <si>
    <t>232//319</t>
  </si>
  <si>
    <t>Запеканка из творога</t>
  </si>
  <si>
    <t>Молоко сгущёное</t>
  </si>
  <si>
    <t>Икра кабачковая</t>
  </si>
  <si>
    <t>Яйцо</t>
  </si>
  <si>
    <t>16 99</t>
  </si>
  <si>
    <t>Пудинг манный</t>
  </si>
  <si>
    <t>Солёный огурец</t>
  </si>
  <si>
    <t>Морковная запеканка</t>
  </si>
  <si>
    <t>520  1</t>
  </si>
  <si>
    <t>Салат из белокач. капусты</t>
  </si>
  <si>
    <t>Голубцы ленивые</t>
  </si>
  <si>
    <t>106 2</t>
  </si>
  <si>
    <t>Сырники из творога</t>
  </si>
</sst>
</file>

<file path=xl/styles.xml><?xml version="1.0" encoding="utf-8"?>
<styleSheet xmlns="http://schemas.openxmlformats.org/spreadsheetml/2006/main">
  <numFmts count="1">
    <numFmt numFmtId="164" formatCode="d\-mmm"/>
  </numFmts>
  <fonts count="32">
    <font>
      <sz val="10"/>
      <color indexed="8"/>
      <name val="Arial Cyr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8" borderId="0" applyNumberFormat="0" applyBorder="0" applyAlignment="0" applyProtection="0"/>
    <xf numFmtId="0" fontId="24" fillId="3" borderId="0" applyNumberFormat="0" applyBorder="0" applyAlignment="0" applyProtection="0"/>
    <xf numFmtId="0" fontId="16" fillId="19" borderId="1" applyNumberFormat="0" applyAlignment="0" applyProtection="0"/>
    <xf numFmtId="0" fontId="21" fillId="20" borderId="2" applyNumberFormat="0" applyAlignment="0" applyProtection="0"/>
    <xf numFmtId="0" fontId="25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2" borderId="7" applyNumberFormat="0" applyFont="0" applyAlignment="0" applyProtection="0"/>
    <xf numFmtId="0" fontId="15" fillId="19" borderId="8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6" borderId="1" applyNumberFormat="0" applyAlignment="0" applyProtection="0"/>
    <xf numFmtId="0" fontId="20" fillId="0" borderId="9" applyNumberFormat="0" applyFill="0" applyAlignment="0" applyProtection="0"/>
  </cellStyleXfs>
  <cellXfs count="293">
    <xf numFmtId="0" fontId="1" fillId="0" borderId="0" xfId="0" applyFont="1"/>
    <xf numFmtId="2" fontId="1" fillId="0" borderId="0" xfId="0" applyNumberFormat="1" applyFont="1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 wrapText="1"/>
      <protection locked="0"/>
    </xf>
    <xf numFmtId="2" fontId="8" fillId="0" borderId="10" xfId="0" applyNumberFormat="1" applyFont="1" applyBorder="1" applyAlignment="1" applyProtection="1">
      <alignment wrapText="1"/>
      <protection locked="0"/>
    </xf>
    <xf numFmtId="2" fontId="8" fillId="23" borderId="10" xfId="0" applyNumberFormat="1" applyFont="1" applyFill="1" applyBorder="1" applyAlignment="1" applyProtection="1">
      <alignment horizontal="center" wrapText="1"/>
      <protection locked="0"/>
    </xf>
    <xf numFmtId="2" fontId="8" fillId="0" borderId="10" xfId="0" applyNumberFormat="1" applyFont="1" applyBorder="1" applyAlignment="1" applyProtection="1">
      <alignment horizontal="center" wrapText="1"/>
      <protection locked="0"/>
    </xf>
    <xf numFmtId="2" fontId="8" fillId="23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Border="1" applyAlignment="1" applyProtection="1">
      <alignment horizontal="center" vertical="center" wrapText="1"/>
      <protection locked="0"/>
    </xf>
    <xf numFmtId="2" fontId="8" fillId="0" borderId="11" xfId="0" applyNumberFormat="1" applyFont="1" applyBorder="1" applyAlignment="1" applyProtection="1">
      <alignment horizontal="center" wrapText="1"/>
      <protection locked="0"/>
    </xf>
    <xf numFmtId="2" fontId="8" fillId="0" borderId="10" xfId="0" applyNumberFormat="1" applyFont="1" applyBorder="1" applyAlignment="1" applyProtection="1">
      <alignment horizontal="left" wrapText="1"/>
      <protection locked="0"/>
    </xf>
    <xf numFmtId="2" fontId="8" fillId="23" borderId="10" xfId="0" applyNumberFormat="1" applyFont="1" applyFill="1" applyBorder="1" applyAlignment="1" applyProtection="1">
      <alignment horizontal="center"/>
      <protection locked="0"/>
    </xf>
    <xf numFmtId="2" fontId="8" fillId="23" borderId="11" xfId="0" applyNumberFormat="1" applyFont="1" applyFill="1" applyBorder="1" applyAlignment="1" applyProtection="1">
      <alignment horizontal="center" wrapText="1"/>
      <protection locked="0"/>
    </xf>
    <xf numFmtId="2" fontId="8" fillId="0" borderId="10" xfId="0" applyNumberFormat="1" applyFont="1" applyBorder="1" applyAlignment="1" applyProtection="1">
      <alignment horizontal="left"/>
      <protection locked="0"/>
    </xf>
    <xf numFmtId="2" fontId="8" fillId="23" borderId="12" xfId="0" applyNumberFormat="1" applyFont="1" applyFill="1" applyBorder="1" applyAlignment="1" applyProtection="1">
      <alignment horizontal="center"/>
      <protection locked="0"/>
    </xf>
    <xf numFmtId="2" fontId="8" fillId="23" borderId="12" xfId="0" applyNumberFormat="1" applyFont="1" applyFill="1" applyBorder="1" applyAlignment="1" applyProtection="1">
      <alignment horizontal="center" wrapText="1"/>
      <protection locked="0"/>
    </xf>
    <xf numFmtId="2" fontId="8" fillId="23" borderId="12" xfId="0" applyNumberFormat="1" applyFont="1" applyFill="1" applyBorder="1" applyAlignment="1" applyProtection="1">
      <alignment horizontal="center" vertical="center" wrapText="1"/>
      <protection locked="0"/>
    </xf>
    <xf numFmtId="2" fontId="8" fillId="23" borderId="13" xfId="0" applyNumberFormat="1" applyFont="1" applyFill="1" applyBorder="1" applyAlignment="1" applyProtection="1">
      <alignment horizontal="center" wrapText="1"/>
      <protection locked="0"/>
    </xf>
    <xf numFmtId="2" fontId="8" fillId="0" borderId="14" xfId="0" applyNumberFormat="1" applyFont="1" applyBorder="1" applyAlignment="1" applyProtection="1">
      <alignment horizontal="left"/>
      <protection locked="0"/>
    </xf>
    <xf numFmtId="2" fontId="8" fillId="23" borderId="14" xfId="0" applyNumberFormat="1" applyFont="1" applyFill="1" applyBorder="1" applyAlignment="1" applyProtection="1">
      <alignment horizontal="center" wrapText="1"/>
      <protection locked="0"/>
    </xf>
    <xf numFmtId="2" fontId="8" fillId="0" borderId="14" xfId="0" applyNumberFormat="1" applyFont="1" applyBorder="1" applyAlignment="1" applyProtection="1">
      <alignment horizontal="center" wrapText="1"/>
      <protection locked="0"/>
    </xf>
    <xf numFmtId="2" fontId="8" fillId="23" borderId="1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center" wrapText="1"/>
      <protection locked="0"/>
    </xf>
    <xf numFmtId="2" fontId="8" fillId="24" borderId="10" xfId="0" applyNumberFormat="1" applyFont="1" applyFill="1" applyBorder="1" applyAlignment="1" applyProtection="1">
      <alignment horizontal="center"/>
      <protection locked="0"/>
    </xf>
    <xf numFmtId="2" fontId="8" fillId="24" borderId="10" xfId="0" applyNumberFormat="1" applyFont="1" applyFill="1" applyBorder="1" applyAlignment="1" applyProtection="1">
      <alignment horizontal="center" wrapText="1"/>
      <protection locked="0"/>
    </xf>
    <xf numFmtId="2" fontId="8" fillId="24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Border="1" applyProtection="1">
      <protection locked="0"/>
    </xf>
    <xf numFmtId="2" fontId="8" fillId="24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0" xfId="0" applyNumberFormat="1" applyFont="1" applyBorder="1" applyAlignment="1" applyProtection="1">
      <alignment horizontal="left"/>
      <protection locked="0"/>
    </xf>
    <xf numFmtId="2" fontId="5" fillId="23" borderId="10" xfId="0" applyNumberFormat="1" applyFont="1" applyFill="1" applyBorder="1" applyAlignment="1" applyProtection="1">
      <alignment horizontal="center" wrapText="1"/>
      <protection locked="0"/>
    </xf>
    <xf numFmtId="2" fontId="5" fillId="0" borderId="10" xfId="0" applyNumberFormat="1" applyFont="1" applyBorder="1" applyAlignment="1" applyProtection="1">
      <alignment horizontal="center" wrapText="1"/>
      <protection locked="0"/>
    </xf>
    <xf numFmtId="2" fontId="5" fillId="23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0" xfId="0" applyNumberFormat="1" applyFont="1" applyBorder="1" applyAlignment="1" applyProtection="1">
      <alignment horizontal="center" vertical="center" wrapText="1"/>
      <protection locked="0"/>
    </xf>
    <xf numFmtId="2" fontId="5" fillId="0" borderId="11" xfId="0" applyNumberFormat="1" applyFont="1" applyBorder="1" applyAlignment="1" applyProtection="1">
      <alignment horizontal="center" wrapText="1"/>
      <protection locked="0"/>
    </xf>
    <xf numFmtId="2" fontId="5" fillId="23" borderId="10" xfId="0" applyNumberFormat="1" applyFont="1" applyFill="1" applyBorder="1" applyAlignment="1" applyProtection="1">
      <alignment horizontal="center"/>
      <protection locked="0"/>
    </xf>
    <xf numFmtId="2" fontId="5" fillId="23" borderId="11" xfId="0" applyNumberFormat="1" applyFont="1" applyFill="1" applyBorder="1" applyAlignment="1" applyProtection="1">
      <alignment horizontal="center" wrapText="1"/>
      <protection locked="0"/>
    </xf>
    <xf numFmtId="49" fontId="5" fillId="23" borderId="10" xfId="0" applyNumberFormat="1" applyFont="1" applyFill="1" applyBorder="1" applyAlignment="1" applyProtection="1">
      <alignment horizontal="center" wrapText="1"/>
      <protection locked="0"/>
    </xf>
    <xf numFmtId="2" fontId="5" fillId="24" borderId="10" xfId="0" applyNumberFormat="1" applyFont="1" applyFill="1" applyBorder="1" applyAlignment="1" applyProtection="1">
      <alignment horizontal="center"/>
      <protection locked="0"/>
    </xf>
    <xf numFmtId="2" fontId="5" fillId="24" borderId="10" xfId="0" applyNumberFormat="1" applyFont="1" applyFill="1" applyBorder="1" applyAlignment="1" applyProtection="1">
      <alignment horizontal="center" wrapText="1"/>
      <protection locked="0"/>
    </xf>
    <xf numFmtId="2" fontId="5" fillId="24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4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3" borderId="10" xfId="0" applyNumberFormat="1" applyFont="1" applyFill="1" applyBorder="1" applyAlignment="1" applyProtection="1">
      <alignment horizontal="center" wrapText="1"/>
      <protection locked="0"/>
    </xf>
    <xf numFmtId="2" fontId="8" fillId="24" borderId="1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6" fillId="23" borderId="16" xfId="0" applyFont="1" applyFill="1" applyBorder="1" applyAlignment="1" applyProtection="1">
      <alignment horizontal="center" vertical="center" wrapText="1"/>
      <protection locked="0"/>
    </xf>
    <xf numFmtId="2" fontId="4" fillId="23" borderId="17" xfId="0" applyNumberFormat="1" applyFont="1" applyFill="1" applyBorder="1" applyAlignment="1" applyProtection="1">
      <alignment horizontal="center" vertical="center"/>
      <protection locked="0"/>
    </xf>
    <xf numFmtId="2" fontId="7" fillId="23" borderId="17" xfId="0" applyNumberFormat="1" applyFont="1" applyFill="1" applyBorder="1" applyAlignment="1" applyProtection="1">
      <alignment horizontal="center" vertical="center" wrapText="1"/>
      <protection locked="0"/>
    </xf>
    <xf numFmtId="2" fontId="7" fillId="23" borderId="18" xfId="0" applyNumberFormat="1" applyFont="1" applyFill="1" applyBorder="1" applyAlignment="1" applyProtection="1">
      <alignment horizontal="center" vertical="center" wrapText="1"/>
      <protection locked="0"/>
    </xf>
    <xf numFmtId="2" fontId="7" fillId="23" borderId="19" xfId="0" applyNumberFormat="1" applyFont="1" applyFill="1" applyBorder="1" applyAlignment="1" applyProtection="1">
      <alignment horizontal="center" vertical="center" wrapText="1"/>
      <protection locked="0"/>
    </xf>
    <xf numFmtId="2" fontId="8" fillId="25" borderId="20" xfId="0" applyNumberFormat="1" applyFont="1" applyFill="1" applyBorder="1" applyAlignment="1" applyProtection="1">
      <alignment horizontal="center"/>
      <protection locked="0"/>
    </xf>
    <xf numFmtId="2" fontId="8" fillId="25" borderId="20" xfId="0" applyNumberFormat="1" applyFont="1" applyFill="1" applyBorder="1" applyAlignment="1" applyProtection="1">
      <alignment horizontal="center" wrapText="1"/>
      <protection locked="0"/>
    </xf>
    <xf numFmtId="2" fontId="8" fillId="25" borderId="2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" xfId="0" applyNumberFormat="1" applyFont="1" applyBorder="1" applyAlignment="1" applyProtection="1">
      <alignment horizontal="left" wrapText="1"/>
      <protection locked="0"/>
    </xf>
    <xf numFmtId="2" fontId="8" fillId="0" borderId="14" xfId="0" applyNumberFormat="1" applyFont="1" applyBorder="1" applyProtection="1"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2" fontId="4" fillId="25" borderId="22" xfId="0" applyNumberFormat="1" applyFont="1" applyFill="1" applyBorder="1" applyAlignment="1" applyProtection="1">
      <alignment horizontal="center" vertical="center"/>
      <protection locked="0"/>
    </xf>
    <xf numFmtId="2" fontId="7" fillId="25" borderId="22" xfId="0" applyNumberFormat="1" applyFont="1" applyFill="1" applyBorder="1" applyAlignment="1" applyProtection="1">
      <alignment horizontal="center" vertical="center" wrapText="1"/>
      <protection locked="0"/>
    </xf>
    <xf numFmtId="2" fontId="7" fillId="25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2" fontId="8" fillId="0" borderId="25" xfId="0" applyNumberFormat="1" applyFont="1" applyBorder="1" applyAlignment="1" applyProtection="1">
      <alignment horizontal="center" wrapText="1"/>
      <protection locked="0"/>
    </xf>
    <xf numFmtId="0" fontId="8" fillId="23" borderId="26" xfId="0" applyFont="1" applyFill="1" applyBorder="1" applyAlignment="1" applyProtection="1">
      <alignment horizontal="center" wrapText="1"/>
      <protection locked="0"/>
    </xf>
    <xf numFmtId="2" fontId="8" fillId="23" borderId="27" xfId="0" applyNumberFormat="1" applyFont="1" applyFill="1" applyBorder="1" applyAlignment="1" applyProtection="1">
      <alignment horizontal="center" wrapText="1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2" fontId="8" fillId="0" borderId="29" xfId="0" applyNumberFormat="1" applyFont="1" applyBorder="1" applyAlignment="1" applyProtection="1">
      <alignment horizontal="center" wrapText="1"/>
      <protection locked="0"/>
    </xf>
    <xf numFmtId="0" fontId="8" fillId="23" borderId="24" xfId="0" applyFont="1" applyFill="1" applyBorder="1" applyAlignment="1" applyProtection="1">
      <alignment horizontal="center" wrapText="1"/>
      <protection locked="0"/>
    </xf>
    <xf numFmtId="2" fontId="8" fillId="23" borderId="25" xfId="0" applyNumberFormat="1" applyFont="1" applyFill="1" applyBorder="1" applyAlignment="1" applyProtection="1">
      <alignment horizontal="center" wrapText="1"/>
      <protection locked="0"/>
    </xf>
    <xf numFmtId="2" fontId="8" fillId="0" borderId="25" xfId="0" applyNumberFormat="1" applyFont="1" applyBorder="1" applyAlignment="1" applyProtection="1">
      <alignment horizontal="left" wrapText="1" indent="1"/>
      <protection locked="0"/>
    </xf>
    <xf numFmtId="2" fontId="8" fillId="26" borderId="25" xfId="0" applyNumberFormat="1" applyFont="1" applyFill="1" applyBorder="1" applyAlignment="1" applyProtection="1">
      <alignment horizontal="center"/>
      <protection locked="0"/>
    </xf>
    <xf numFmtId="2" fontId="8" fillId="26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5" borderId="30" xfId="0" applyFont="1" applyFill="1" applyBorder="1" applyAlignment="1" applyProtection="1">
      <alignment horizontal="center" wrapText="1"/>
      <protection locked="0"/>
    </xf>
    <xf numFmtId="2" fontId="8" fillId="25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24" borderId="24" xfId="0" applyFont="1" applyFill="1" applyBorder="1" applyAlignment="1" applyProtection="1">
      <alignment horizontal="center" wrapText="1"/>
      <protection locked="0"/>
    </xf>
    <xf numFmtId="2" fontId="8" fillId="24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2" fontId="5" fillId="0" borderId="25" xfId="0" applyNumberFormat="1" applyFont="1" applyBorder="1" applyAlignment="1" applyProtection="1">
      <alignment horizontal="center" wrapText="1"/>
      <protection locked="0"/>
    </xf>
    <xf numFmtId="0" fontId="5" fillId="23" borderId="24" xfId="0" applyFont="1" applyFill="1" applyBorder="1" applyAlignment="1" applyProtection="1">
      <alignment horizontal="center" wrapText="1"/>
      <protection locked="0"/>
    </xf>
    <xf numFmtId="2" fontId="5" fillId="23" borderId="25" xfId="0" applyNumberFormat="1" applyFont="1" applyFill="1" applyBorder="1" applyAlignment="1" applyProtection="1">
      <alignment horizontal="center" wrapText="1"/>
      <protection locked="0"/>
    </xf>
    <xf numFmtId="2" fontId="5" fillId="26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24" xfId="0" applyFont="1" applyFill="1" applyBorder="1" applyAlignment="1" applyProtection="1">
      <alignment horizontal="center" wrapText="1"/>
      <protection locked="0"/>
    </xf>
    <xf numFmtId="2" fontId="5" fillId="24" borderId="25" xfId="0" applyNumberFormat="1" applyFont="1" applyFill="1" applyBorder="1" applyAlignment="1" applyProtection="1">
      <alignment horizontal="center" vertical="center" wrapText="1"/>
      <protection locked="0"/>
    </xf>
    <xf numFmtId="2" fontId="8" fillId="23" borderId="25" xfId="0" applyNumberFormat="1" applyFont="1" applyFill="1" applyBorder="1" applyAlignment="1" applyProtection="1">
      <alignment horizontal="center" vertical="center" wrapText="1"/>
      <protection locked="0"/>
    </xf>
    <xf numFmtId="2" fontId="8" fillId="23" borderId="2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4" xfId="0" applyNumberFormat="1" applyFont="1" applyBorder="1" applyAlignment="1" applyProtection="1">
      <alignment horizontal="center" wrapText="1"/>
      <protection locked="0"/>
    </xf>
    <xf numFmtId="0" fontId="4" fillId="27" borderId="25" xfId="0" applyFont="1" applyFill="1" applyBorder="1" applyAlignment="1" applyProtection="1">
      <alignment horizontal="center" wrapText="1"/>
      <protection locked="0"/>
    </xf>
    <xf numFmtId="0" fontId="4" fillId="27" borderId="36" xfId="0" applyFont="1" applyFill="1" applyBorder="1" applyAlignment="1" applyProtection="1">
      <alignment horizontal="center" wrapText="1"/>
      <protection locked="0"/>
    </xf>
    <xf numFmtId="2" fontId="4" fillId="27" borderId="36" xfId="0" applyNumberFormat="1" applyFont="1" applyFill="1" applyBorder="1" applyAlignment="1" applyProtection="1">
      <alignment horizontal="center"/>
      <protection locked="0"/>
    </xf>
    <xf numFmtId="2" fontId="4" fillId="27" borderId="37" xfId="0" applyNumberFormat="1" applyFont="1" applyFill="1" applyBorder="1" applyAlignment="1" applyProtection="1">
      <alignment horizontal="center"/>
      <protection locked="0"/>
    </xf>
    <xf numFmtId="0" fontId="8" fillId="29" borderId="24" xfId="0" applyFont="1" applyFill="1" applyBorder="1" applyAlignment="1" applyProtection="1">
      <alignment horizontal="center" wrapText="1"/>
      <protection locked="0"/>
    </xf>
    <xf numFmtId="2" fontId="8" fillId="29" borderId="10" xfId="0" applyNumberFormat="1" applyFont="1" applyFill="1" applyBorder="1" applyAlignment="1" applyProtection="1">
      <alignment horizontal="center" wrapText="1"/>
      <protection locked="0"/>
    </xf>
    <xf numFmtId="2" fontId="8" fillId="29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29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0" borderId="24" xfId="0" applyFont="1" applyFill="1" applyBorder="1" applyAlignment="1" applyProtection="1">
      <alignment horizontal="center" wrapText="1"/>
      <protection locked="0"/>
    </xf>
    <xf numFmtId="2" fontId="8" fillId="30" borderId="10" xfId="0" applyNumberFormat="1" applyFont="1" applyFill="1" applyBorder="1" applyAlignment="1" applyProtection="1">
      <alignment horizontal="center"/>
      <protection locked="0"/>
    </xf>
    <xf numFmtId="2" fontId="8" fillId="30" borderId="10" xfId="0" applyNumberFormat="1" applyFont="1" applyFill="1" applyBorder="1" applyAlignment="1" applyProtection="1">
      <alignment horizontal="center" wrapText="1"/>
      <protection locked="0"/>
    </xf>
    <xf numFmtId="2" fontId="8" fillId="30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30" borderId="25" xfId="0" applyNumberFormat="1" applyFont="1" applyFill="1" applyBorder="1" applyAlignment="1" applyProtection="1">
      <alignment horizontal="center" vertical="center" wrapText="1"/>
      <protection locked="0"/>
    </xf>
    <xf numFmtId="2" fontId="8" fillId="3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0" borderId="24" xfId="0" applyFont="1" applyFill="1" applyBorder="1" applyAlignment="1" applyProtection="1">
      <alignment horizontal="center" wrapText="1"/>
      <protection locked="0"/>
    </xf>
    <xf numFmtId="2" fontId="8" fillId="30" borderId="10" xfId="0" applyNumberFormat="1" applyFont="1" applyFill="1" applyBorder="1" applyAlignment="1" applyProtection="1">
      <alignment horizontal="left"/>
      <protection locked="0"/>
    </xf>
    <xf numFmtId="2" fontId="8" fillId="29" borderId="10" xfId="0" applyNumberFormat="1" applyFont="1" applyFill="1" applyBorder="1" applyAlignment="1" applyProtection="1">
      <alignment horizontal="left"/>
      <protection locked="0"/>
    </xf>
    <xf numFmtId="0" fontId="8" fillId="31" borderId="24" xfId="0" applyFont="1" applyFill="1" applyBorder="1" applyAlignment="1" applyProtection="1">
      <alignment horizontal="center" wrapText="1"/>
      <protection locked="0"/>
    </xf>
    <xf numFmtId="2" fontId="8" fillId="31" borderId="10" xfId="0" applyNumberFormat="1" applyFont="1" applyFill="1" applyBorder="1" applyAlignment="1" applyProtection="1">
      <alignment horizontal="left"/>
      <protection locked="0"/>
    </xf>
    <xf numFmtId="2" fontId="8" fillId="31" borderId="10" xfId="0" applyNumberFormat="1" applyFont="1" applyFill="1" applyBorder="1" applyAlignment="1" applyProtection="1">
      <alignment horizontal="center" wrapText="1"/>
      <protection locked="0"/>
    </xf>
    <xf numFmtId="2" fontId="8" fillId="31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31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5" borderId="32" xfId="0" applyFont="1" applyFill="1" applyBorder="1" applyAlignment="1" applyProtection="1">
      <alignment horizontal="center" wrapText="1"/>
      <protection locked="0"/>
    </xf>
    <xf numFmtId="2" fontId="8" fillId="25" borderId="0" xfId="0" applyNumberFormat="1" applyFont="1" applyFill="1" applyBorder="1" applyAlignment="1" applyProtection="1">
      <alignment horizontal="center"/>
      <protection locked="0"/>
    </xf>
    <xf numFmtId="2" fontId="8" fillId="25" borderId="0" xfId="0" applyNumberFormat="1" applyFont="1" applyFill="1" applyBorder="1" applyAlignment="1" applyProtection="1">
      <alignment horizontal="center" wrapText="1"/>
      <protection locked="0"/>
    </xf>
    <xf numFmtId="0" fontId="8" fillId="30" borderId="44" xfId="0" applyFont="1" applyFill="1" applyBorder="1" applyAlignment="1" applyProtection="1">
      <alignment horizontal="center" wrapText="1"/>
      <protection locked="0"/>
    </xf>
    <xf numFmtId="2" fontId="8" fillId="30" borderId="45" xfId="0" applyNumberFormat="1" applyFont="1" applyFill="1" applyBorder="1" applyAlignment="1" applyProtection="1">
      <alignment horizontal="center"/>
      <protection locked="0"/>
    </xf>
    <xf numFmtId="2" fontId="8" fillId="30" borderId="45" xfId="0" applyNumberFormat="1" applyFont="1" applyFill="1" applyBorder="1" applyAlignment="1" applyProtection="1">
      <alignment horizontal="center" wrapText="1"/>
      <protection locked="0"/>
    </xf>
    <xf numFmtId="2" fontId="8" fillId="30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30" borderId="46" xfId="0" applyNumberFormat="1" applyFont="1" applyFill="1" applyBorder="1" applyAlignment="1" applyProtection="1">
      <alignment horizontal="center" vertical="center" wrapText="1"/>
      <protection locked="0"/>
    </xf>
    <xf numFmtId="2" fontId="8" fillId="30" borderId="47" xfId="0" applyNumberFormat="1" applyFont="1" applyFill="1" applyBorder="1" applyAlignment="1" applyProtection="1">
      <alignment horizontal="center" vertical="center" wrapText="1"/>
      <protection locked="0"/>
    </xf>
    <xf numFmtId="2" fontId="4" fillId="27" borderId="40" xfId="0" applyNumberFormat="1" applyFont="1" applyFill="1" applyBorder="1" applyAlignment="1" applyProtection="1">
      <alignment horizontal="center"/>
      <protection locked="0"/>
    </xf>
    <xf numFmtId="0" fontId="8" fillId="23" borderId="44" xfId="0" applyFont="1" applyFill="1" applyBorder="1" applyAlignment="1" applyProtection="1">
      <alignment horizontal="center" wrapText="1"/>
      <protection locked="0"/>
    </xf>
    <xf numFmtId="2" fontId="8" fillId="23" borderId="45" xfId="0" applyNumberFormat="1" applyFont="1" applyFill="1" applyBorder="1" applyAlignment="1" applyProtection="1">
      <alignment horizontal="center"/>
      <protection locked="0"/>
    </xf>
    <xf numFmtId="2" fontId="8" fillId="23" borderId="45" xfId="0" applyNumberFormat="1" applyFont="1" applyFill="1" applyBorder="1" applyAlignment="1" applyProtection="1">
      <alignment horizontal="center" wrapText="1"/>
      <protection locked="0"/>
    </xf>
    <xf numFmtId="2" fontId="8" fillId="23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23" borderId="47" xfId="0" applyNumberFormat="1" applyFont="1" applyFill="1" applyBorder="1" applyAlignment="1" applyProtection="1">
      <alignment horizontal="center" wrapText="1"/>
      <protection locked="0"/>
    </xf>
    <xf numFmtId="2" fontId="8" fillId="23" borderId="46" xfId="0" applyNumberFormat="1" applyFont="1" applyFill="1" applyBorder="1" applyAlignment="1" applyProtection="1">
      <alignment horizontal="center" wrapText="1"/>
      <protection locked="0"/>
    </xf>
    <xf numFmtId="2" fontId="8" fillId="0" borderId="14" xfId="0" applyNumberFormat="1" applyFont="1" applyBorder="1" applyAlignment="1" applyProtection="1">
      <alignment wrapText="1"/>
      <protection locked="0"/>
    </xf>
    <xf numFmtId="2" fontId="4" fillId="27" borderId="36" xfId="0" applyNumberFormat="1" applyFont="1" applyFill="1" applyBorder="1" applyAlignment="1" applyProtection="1">
      <alignment horizontal="center"/>
      <protection locked="0"/>
    </xf>
    <xf numFmtId="0" fontId="4" fillId="27" borderId="36" xfId="0" applyFont="1" applyFill="1" applyBorder="1" applyAlignment="1" applyProtection="1">
      <alignment horizontal="center" wrapText="1"/>
      <protection locked="0"/>
    </xf>
    <xf numFmtId="0" fontId="8" fillId="0" borderId="26" xfId="0" applyFont="1" applyBorder="1" applyAlignment="1" applyProtection="1">
      <alignment horizontal="center" wrapText="1"/>
      <protection locked="0"/>
    </xf>
    <xf numFmtId="2" fontId="8" fillId="0" borderId="12" xfId="0" applyNumberFormat="1" applyFont="1" applyBorder="1" applyAlignment="1" applyProtection="1">
      <alignment horizontal="left" wrapText="1"/>
      <protection locked="0"/>
    </xf>
    <xf numFmtId="2" fontId="8" fillId="0" borderId="12" xfId="0" applyNumberFormat="1" applyFont="1" applyBorder="1" applyAlignment="1" applyProtection="1">
      <alignment horizontal="center" wrapText="1"/>
      <protection locked="0"/>
    </xf>
    <xf numFmtId="2" fontId="8" fillId="0" borderId="12" xfId="0" applyNumberFormat="1" applyFont="1" applyBorder="1" applyAlignment="1" applyProtection="1">
      <alignment horizontal="center" vertical="center" wrapText="1"/>
      <protection locked="0"/>
    </xf>
    <xf numFmtId="2" fontId="8" fillId="0" borderId="13" xfId="0" applyNumberFormat="1" applyFont="1" applyBorder="1" applyAlignment="1" applyProtection="1">
      <alignment horizontal="center" wrapText="1"/>
      <protection locked="0"/>
    </xf>
    <xf numFmtId="2" fontId="8" fillId="0" borderId="27" xfId="0" applyNumberFormat="1" applyFont="1" applyBorder="1" applyAlignment="1" applyProtection="1">
      <alignment horizontal="center" wrapText="1"/>
      <protection locked="0"/>
    </xf>
    <xf numFmtId="2" fontId="8" fillId="32" borderId="10" xfId="0" applyNumberFormat="1" applyFont="1" applyFill="1" applyBorder="1" applyAlignment="1" applyProtection="1">
      <alignment horizontal="left" wrapText="1"/>
      <protection locked="0"/>
    </xf>
    <xf numFmtId="2" fontId="8" fillId="32" borderId="10" xfId="0" applyNumberFormat="1" applyFont="1" applyFill="1" applyBorder="1" applyAlignment="1" applyProtection="1">
      <alignment horizontal="center" wrapText="1"/>
      <protection locked="0"/>
    </xf>
    <xf numFmtId="2" fontId="8" fillId="32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32" borderId="10" xfId="0" applyNumberFormat="1" applyFont="1" applyFill="1" applyBorder="1" applyAlignment="1" applyProtection="1">
      <alignment horizontal="left"/>
      <protection locked="0"/>
    </xf>
    <xf numFmtId="0" fontId="8" fillId="32" borderId="24" xfId="0" applyFont="1" applyFill="1" applyBorder="1" applyAlignment="1" applyProtection="1">
      <alignment horizontal="center" wrapText="1"/>
      <protection locked="0"/>
    </xf>
    <xf numFmtId="2" fontId="8" fillId="32" borderId="11" xfId="0" applyNumberFormat="1" applyFont="1" applyFill="1" applyBorder="1" applyAlignment="1" applyProtection="1">
      <alignment horizontal="center" wrapText="1"/>
      <protection locked="0"/>
    </xf>
    <xf numFmtId="2" fontId="8" fillId="32" borderId="25" xfId="0" applyNumberFormat="1" applyFont="1" applyFill="1" applyBorder="1" applyAlignment="1" applyProtection="1">
      <alignment horizontal="center" wrapText="1"/>
      <protection locked="0"/>
    </xf>
    <xf numFmtId="0" fontId="8" fillId="32" borderId="26" xfId="0" applyFont="1" applyFill="1" applyBorder="1" applyAlignment="1" applyProtection="1">
      <alignment horizontal="center" wrapText="1"/>
      <protection locked="0"/>
    </xf>
    <xf numFmtId="2" fontId="8" fillId="32" borderId="12" xfId="0" applyNumberFormat="1" applyFont="1" applyFill="1" applyBorder="1" applyAlignment="1" applyProtection="1">
      <alignment horizontal="left" wrapText="1"/>
      <protection locked="0"/>
    </xf>
    <xf numFmtId="2" fontId="8" fillId="32" borderId="12" xfId="0" applyNumberFormat="1" applyFont="1" applyFill="1" applyBorder="1" applyAlignment="1" applyProtection="1">
      <alignment horizontal="center" wrapText="1"/>
      <protection locked="0"/>
    </xf>
    <xf numFmtId="2" fontId="8" fillId="32" borderId="12" xfId="0" applyNumberFormat="1" applyFont="1" applyFill="1" applyBorder="1" applyAlignment="1" applyProtection="1">
      <alignment horizontal="center" vertical="center" wrapText="1"/>
      <protection locked="0"/>
    </xf>
    <xf numFmtId="2" fontId="8" fillId="32" borderId="13" xfId="0" applyNumberFormat="1" applyFont="1" applyFill="1" applyBorder="1" applyAlignment="1" applyProtection="1">
      <alignment horizontal="center" wrapText="1"/>
      <protection locked="0"/>
    </xf>
    <xf numFmtId="2" fontId="8" fillId="32" borderId="27" xfId="0" applyNumberFormat="1" applyFont="1" applyFill="1" applyBorder="1" applyAlignment="1" applyProtection="1">
      <alignment horizontal="center" wrapText="1"/>
      <protection locked="0"/>
    </xf>
    <xf numFmtId="2" fontId="8" fillId="32" borderId="12" xfId="0" applyNumberFormat="1" applyFont="1" applyFill="1" applyBorder="1" applyAlignment="1" applyProtection="1">
      <alignment horizontal="left"/>
      <protection locked="0"/>
    </xf>
    <xf numFmtId="0" fontId="8" fillId="33" borderId="24" xfId="0" applyFont="1" applyFill="1" applyBorder="1" applyAlignment="1" applyProtection="1">
      <alignment horizontal="center" wrapText="1"/>
      <protection locked="0"/>
    </xf>
    <xf numFmtId="2" fontId="8" fillId="33" borderId="10" xfId="0" applyNumberFormat="1" applyFont="1" applyFill="1" applyBorder="1" applyAlignment="1" applyProtection="1">
      <alignment horizontal="left"/>
      <protection locked="0"/>
    </xf>
    <xf numFmtId="2" fontId="8" fillId="33" borderId="10" xfId="0" applyNumberFormat="1" applyFont="1" applyFill="1" applyBorder="1" applyAlignment="1" applyProtection="1">
      <alignment horizontal="center" wrapText="1"/>
      <protection locked="0"/>
    </xf>
    <xf numFmtId="2" fontId="8" fillId="33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33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33" borderId="44" xfId="0" applyFont="1" applyFill="1" applyBorder="1" applyAlignment="1" applyProtection="1">
      <alignment horizontal="center" wrapText="1"/>
      <protection locked="0"/>
    </xf>
    <xf numFmtId="2" fontId="8" fillId="33" borderId="45" xfId="0" applyNumberFormat="1" applyFont="1" applyFill="1" applyBorder="1" applyAlignment="1" applyProtection="1">
      <alignment horizontal="center"/>
      <protection locked="0"/>
    </xf>
    <xf numFmtId="2" fontId="8" fillId="33" borderId="45" xfId="0" applyNumberFormat="1" applyFont="1" applyFill="1" applyBorder="1" applyAlignment="1" applyProtection="1">
      <alignment horizontal="center" wrapText="1"/>
      <protection locked="0"/>
    </xf>
    <xf numFmtId="2" fontId="8" fillId="33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33" borderId="46" xfId="0" applyNumberFormat="1" applyFont="1" applyFill="1" applyBorder="1" applyAlignment="1" applyProtection="1">
      <alignment horizontal="center" vertical="center" wrapText="1"/>
      <protection locked="0"/>
    </xf>
    <xf numFmtId="0" fontId="8" fillId="31" borderId="44" xfId="0" applyFont="1" applyFill="1" applyBorder="1" applyAlignment="1" applyProtection="1">
      <alignment horizontal="center" wrapText="1"/>
      <protection locked="0"/>
    </xf>
    <xf numFmtId="2" fontId="8" fillId="31" borderId="45" xfId="0" applyNumberFormat="1" applyFont="1" applyFill="1" applyBorder="1" applyAlignment="1" applyProtection="1">
      <alignment horizontal="left"/>
      <protection locked="0"/>
    </xf>
    <xf numFmtId="2" fontId="8" fillId="31" borderId="45" xfId="0" applyNumberFormat="1" applyFont="1" applyFill="1" applyBorder="1" applyAlignment="1" applyProtection="1">
      <alignment horizontal="center" wrapText="1"/>
      <protection locked="0"/>
    </xf>
    <xf numFmtId="2" fontId="8" fillId="31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31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33" borderId="51" xfId="0" applyFont="1" applyFill="1" applyBorder="1" applyAlignment="1" applyProtection="1">
      <alignment horizontal="center" wrapText="1"/>
      <protection locked="0"/>
    </xf>
    <xf numFmtId="2" fontId="8" fillId="33" borderId="52" xfId="0" applyNumberFormat="1" applyFont="1" applyFill="1" applyBorder="1" applyAlignment="1" applyProtection="1">
      <alignment horizontal="center"/>
      <protection locked="0"/>
    </xf>
    <xf numFmtId="2" fontId="8" fillId="33" borderId="52" xfId="0" applyNumberFormat="1" applyFont="1" applyFill="1" applyBorder="1" applyAlignment="1" applyProtection="1">
      <alignment horizontal="center" wrapText="1"/>
      <protection locked="0"/>
    </xf>
    <xf numFmtId="2" fontId="8" fillId="33" borderId="52" xfId="0" applyNumberFormat="1" applyFont="1" applyFill="1" applyBorder="1" applyAlignment="1" applyProtection="1">
      <alignment horizontal="center" vertical="center" wrapText="1"/>
      <protection locked="0"/>
    </xf>
    <xf numFmtId="2" fontId="8" fillId="33" borderId="53" xfId="0" applyNumberFormat="1" applyFont="1" applyFill="1" applyBorder="1" applyAlignment="1" applyProtection="1">
      <alignment horizontal="center" vertical="center" wrapText="1"/>
      <protection locked="0"/>
    </xf>
    <xf numFmtId="0" fontId="8" fillId="30" borderId="51" xfId="0" applyFont="1" applyFill="1" applyBorder="1" applyAlignment="1" applyProtection="1">
      <alignment horizontal="center" wrapText="1"/>
      <protection locked="0"/>
    </xf>
    <xf numFmtId="2" fontId="8" fillId="30" borderId="52" xfId="0" applyNumberFormat="1" applyFont="1" applyFill="1" applyBorder="1" applyAlignment="1" applyProtection="1">
      <alignment horizontal="center"/>
      <protection locked="0"/>
    </xf>
    <xf numFmtId="2" fontId="8" fillId="30" borderId="52" xfId="0" applyNumberFormat="1" applyFont="1" applyFill="1" applyBorder="1" applyAlignment="1" applyProtection="1">
      <alignment horizontal="center" wrapText="1"/>
      <protection locked="0"/>
    </xf>
    <xf numFmtId="2" fontId="8" fillId="30" borderId="52" xfId="0" applyNumberFormat="1" applyFont="1" applyFill="1" applyBorder="1" applyAlignment="1" applyProtection="1">
      <alignment horizontal="center" vertical="center" wrapText="1"/>
      <protection locked="0"/>
    </xf>
    <xf numFmtId="2" fontId="8" fillId="30" borderId="53" xfId="0" applyNumberFormat="1" applyFont="1" applyFill="1" applyBorder="1" applyAlignment="1" applyProtection="1">
      <alignment horizontal="center" vertical="center" wrapText="1"/>
      <protection locked="0"/>
    </xf>
    <xf numFmtId="2" fontId="8" fillId="34" borderId="10" xfId="0" applyNumberFormat="1" applyFont="1" applyFill="1" applyBorder="1" applyAlignment="1" applyProtection="1">
      <alignment horizontal="center" wrapText="1"/>
      <protection locked="0"/>
    </xf>
    <xf numFmtId="2" fontId="8" fillId="34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34" borderId="11" xfId="0" applyNumberFormat="1" applyFont="1" applyFill="1" applyBorder="1" applyAlignment="1" applyProtection="1">
      <alignment horizontal="center" wrapText="1"/>
      <protection locked="0"/>
    </xf>
    <xf numFmtId="2" fontId="8" fillId="34" borderId="25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0" fontId="30" fillId="34" borderId="24" xfId="0" applyFont="1" applyFill="1" applyBorder="1" applyAlignment="1" applyProtection="1">
      <alignment horizontal="center" wrapText="1"/>
      <protection locked="0"/>
    </xf>
    <xf numFmtId="0" fontId="4" fillId="27" borderId="37" xfId="0" applyFont="1" applyFill="1" applyBorder="1" applyAlignment="1" applyProtection="1">
      <alignment horizontal="center" wrapText="1"/>
      <protection locked="0"/>
    </xf>
    <xf numFmtId="2" fontId="30" fillId="0" borderId="10" xfId="0" applyNumberFormat="1" applyFont="1" applyBorder="1" applyAlignment="1" applyProtection="1">
      <alignment horizontal="left" wrapText="1"/>
      <protection locked="0"/>
    </xf>
    <xf numFmtId="0" fontId="30" fillId="0" borderId="24" xfId="0" applyFont="1" applyBorder="1" applyAlignment="1" applyProtection="1">
      <alignment horizontal="center" wrapText="1"/>
      <protection locked="0"/>
    </xf>
    <xf numFmtId="2" fontId="4" fillId="27" borderId="36" xfId="0" applyNumberFormat="1" applyFont="1" applyFill="1" applyBorder="1" applyAlignment="1" applyProtection="1">
      <alignment horizontal="center"/>
      <protection locked="0"/>
    </xf>
    <xf numFmtId="0" fontId="6" fillId="23" borderId="16" xfId="0" applyFont="1" applyFill="1" applyBorder="1" applyAlignment="1" applyProtection="1">
      <alignment horizontal="center" wrapText="1"/>
      <protection locked="0"/>
    </xf>
    <xf numFmtId="2" fontId="4" fillId="23" borderId="17" xfId="0" applyNumberFormat="1" applyFont="1" applyFill="1" applyBorder="1" applyAlignment="1" applyProtection="1">
      <alignment horizontal="center"/>
      <protection locked="0"/>
    </xf>
    <xf numFmtId="2" fontId="7" fillId="23" borderId="17" xfId="0" applyNumberFormat="1" applyFont="1" applyFill="1" applyBorder="1" applyAlignment="1" applyProtection="1">
      <alignment horizontal="center" wrapText="1"/>
      <protection locked="0"/>
    </xf>
    <xf numFmtId="2" fontId="7" fillId="23" borderId="18" xfId="0" applyNumberFormat="1" applyFont="1" applyFill="1" applyBorder="1" applyAlignment="1" applyProtection="1">
      <alignment horizontal="center" wrapText="1"/>
      <protection locked="0"/>
    </xf>
    <xf numFmtId="2" fontId="7" fillId="23" borderId="19" xfId="0" applyNumberFormat="1" applyFont="1" applyFill="1" applyBorder="1" applyAlignment="1" applyProtection="1">
      <alignment horizontal="center" wrapText="1"/>
      <protection locked="0"/>
    </xf>
    <xf numFmtId="0" fontId="6" fillId="25" borderId="21" xfId="0" applyFont="1" applyFill="1" applyBorder="1" applyAlignment="1" applyProtection="1">
      <alignment horizontal="center" wrapText="1"/>
      <protection locked="0"/>
    </xf>
    <xf numFmtId="2" fontId="4" fillId="25" borderId="22" xfId="0" applyNumberFormat="1" applyFont="1" applyFill="1" applyBorder="1" applyAlignment="1" applyProtection="1">
      <alignment horizontal="center"/>
      <protection locked="0"/>
    </xf>
    <xf numFmtId="2" fontId="7" fillId="25" borderId="22" xfId="0" applyNumberFormat="1" applyFont="1" applyFill="1" applyBorder="1" applyAlignment="1" applyProtection="1">
      <alignment horizontal="center" wrapText="1"/>
      <protection locked="0"/>
    </xf>
    <xf numFmtId="2" fontId="7" fillId="25" borderId="23" xfId="0" applyNumberFormat="1" applyFont="1" applyFill="1" applyBorder="1" applyAlignment="1" applyProtection="1">
      <alignment horizontal="center" wrapText="1"/>
      <protection locked="0"/>
    </xf>
    <xf numFmtId="2" fontId="8" fillId="25" borderId="33" xfId="0" applyNumberFormat="1" applyFont="1" applyFill="1" applyBorder="1" applyAlignment="1" applyProtection="1">
      <alignment horizontal="center" wrapText="1"/>
      <protection locked="0"/>
    </xf>
    <xf numFmtId="3" fontId="8" fillId="0" borderId="24" xfId="0" applyNumberFormat="1" applyFont="1" applyBorder="1" applyAlignment="1" applyProtection="1">
      <alignment horizontal="center" wrapText="1"/>
      <protection locked="0"/>
    </xf>
    <xf numFmtId="3" fontId="30" fillId="0" borderId="24" xfId="0" applyNumberFormat="1" applyFont="1" applyBorder="1" applyAlignment="1" applyProtection="1">
      <alignment horizontal="center" wrapText="1"/>
      <protection locked="0"/>
    </xf>
    <xf numFmtId="0" fontId="8" fillId="30" borderId="26" xfId="0" applyFont="1" applyFill="1" applyBorder="1" applyAlignment="1" applyProtection="1">
      <alignment horizontal="center" wrapText="1"/>
      <protection locked="0"/>
    </xf>
    <xf numFmtId="2" fontId="8" fillId="30" borderId="12" xfId="0" applyNumberFormat="1" applyFont="1" applyFill="1" applyBorder="1" applyAlignment="1" applyProtection="1">
      <alignment horizontal="center"/>
      <protection locked="0"/>
    </xf>
    <xf numFmtId="2" fontId="8" fillId="30" borderId="12" xfId="0" applyNumberFormat="1" applyFont="1" applyFill="1" applyBorder="1" applyAlignment="1" applyProtection="1">
      <alignment horizontal="center" wrapText="1"/>
      <protection locked="0"/>
    </xf>
    <xf numFmtId="2" fontId="8" fillId="30" borderId="27" xfId="0" applyNumberFormat="1" applyFont="1" applyFill="1" applyBorder="1" applyAlignment="1" applyProtection="1">
      <alignment horizontal="center" wrapText="1"/>
      <protection locked="0"/>
    </xf>
    <xf numFmtId="0" fontId="8" fillId="30" borderId="10" xfId="0" applyFont="1" applyFill="1" applyBorder="1" applyAlignment="1" applyProtection="1">
      <alignment horizontal="center" wrapText="1"/>
      <protection locked="0"/>
    </xf>
    <xf numFmtId="3" fontId="30" fillId="34" borderId="24" xfId="0" applyNumberFormat="1" applyFont="1" applyFill="1" applyBorder="1" applyAlignment="1" applyProtection="1">
      <alignment horizontal="center" wrapText="1"/>
      <protection locked="0"/>
    </xf>
    <xf numFmtId="2" fontId="8" fillId="0" borderId="12" xfId="0" applyNumberFormat="1" applyFont="1" applyBorder="1" applyAlignment="1" applyProtection="1">
      <alignment horizontal="left"/>
      <protection locked="0"/>
    </xf>
    <xf numFmtId="3" fontId="8" fillId="0" borderId="26" xfId="0" applyNumberFormat="1" applyFont="1" applyBorder="1" applyAlignment="1" applyProtection="1">
      <alignment horizontal="center" wrapText="1"/>
      <protection locked="0"/>
    </xf>
    <xf numFmtId="2" fontId="3" fillId="25" borderId="32" xfId="0" applyNumberFormat="1" applyFont="1" applyFill="1" applyBorder="1" applyAlignment="1" applyProtection="1">
      <alignment horizontal="center"/>
      <protection locked="0"/>
    </xf>
    <xf numFmtId="2" fontId="3" fillId="25" borderId="0" xfId="0" applyNumberFormat="1" applyFont="1" applyFill="1" applyBorder="1" applyAlignment="1" applyProtection="1">
      <alignment horizontal="center"/>
      <protection locked="0"/>
    </xf>
    <xf numFmtId="2" fontId="3" fillId="25" borderId="33" xfId="0" applyNumberFormat="1" applyFont="1" applyFill="1" applyBorder="1" applyAlignment="1" applyProtection="1">
      <alignment horizontal="center"/>
      <protection locked="0"/>
    </xf>
    <xf numFmtId="2" fontId="3" fillId="28" borderId="41" xfId="0" applyNumberFormat="1" applyFont="1" applyFill="1" applyBorder="1" applyAlignment="1" applyProtection="1">
      <alignment horizontal="left"/>
      <protection locked="0"/>
    </xf>
    <xf numFmtId="2" fontId="3" fillId="28" borderId="42" xfId="0" applyNumberFormat="1" applyFont="1" applyFill="1" applyBorder="1" applyAlignment="1" applyProtection="1">
      <alignment horizontal="left"/>
      <protection locked="0"/>
    </xf>
    <xf numFmtId="2" fontId="3" fillId="28" borderId="43" xfId="0" applyNumberFormat="1" applyFont="1" applyFill="1" applyBorder="1" applyAlignment="1" applyProtection="1">
      <alignment horizontal="left"/>
      <protection locked="0"/>
    </xf>
    <xf numFmtId="2" fontId="29" fillId="27" borderId="34" xfId="0" applyNumberFormat="1" applyFont="1" applyFill="1" applyBorder="1" applyAlignment="1" applyProtection="1">
      <alignment horizontal="center"/>
      <protection locked="0"/>
    </xf>
    <xf numFmtId="2" fontId="4" fillId="27" borderId="35" xfId="0" applyNumberFormat="1" applyFont="1" applyFill="1" applyBorder="1" applyAlignment="1" applyProtection="1">
      <alignment horizontal="center"/>
      <protection locked="0"/>
    </xf>
    <xf numFmtId="2" fontId="4" fillId="27" borderId="36" xfId="0" applyNumberFormat="1" applyFont="1" applyFill="1" applyBorder="1" applyAlignment="1" applyProtection="1">
      <alignment horizontal="center"/>
      <protection locked="0"/>
    </xf>
    <xf numFmtId="2" fontId="4" fillId="27" borderId="34" xfId="0" applyNumberFormat="1" applyFont="1" applyFill="1" applyBorder="1" applyAlignment="1" applyProtection="1">
      <alignment horizontal="center"/>
      <protection locked="0"/>
    </xf>
    <xf numFmtId="2" fontId="9" fillId="28" borderId="21" xfId="0" applyNumberFormat="1" applyFont="1" applyFill="1" applyBorder="1" applyAlignment="1" applyProtection="1">
      <alignment horizontal="center"/>
      <protection locked="0"/>
    </xf>
    <xf numFmtId="2" fontId="9" fillId="28" borderId="22" xfId="0" applyNumberFormat="1" applyFont="1" applyFill="1" applyBorder="1" applyAlignment="1" applyProtection="1">
      <alignment horizontal="center"/>
      <protection locked="0"/>
    </xf>
    <xf numFmtId="2" fontId="9" fillId="28" borderId="23" xfId="0" applyNumberFormat="1" applyFont="1" applyFill="1" applyBorder="1" applyAlignment="1" applyProtection="1">
      <alignment horizontal="center"/>
      <protection locked="0"/>
    </xf>
    <xf numFmtId="0" fontId="3" fillId="25" borderId="32" xfId="0" applyFont="1" applyFill="1" applyBorder="1" applyAlignment="1" applyProtection="1">
      <alignment horizontal="center" wrapText="1"/>
      <protection locked="0"/>
    </xf>
    <xf numFmtId="0" fontId="3" fillId="25" borderId="0" xfId="0" applyFont="1" applyFill="1" applyBorder="1" applyAlignment="1" applyProtection="1">
      <alignment horizontal="center" wrapText="1"/>
      <protection locked="0"/>
    </xf>
    <xf numFmtId="0" fontId="3" fillId="25" borderId="33" xfId="0" applyFont="1" applyFill="1" applyBorder="1" applyAlignment="1" applyProtection="1">
      <alignment horizontal="center" wrapText="1"/>
      <protection locked="0"/>
    </xf>
    <xf numFmtId="2" fontId="4" fillId="27" borderId="38" xfId="0" applyNumberFormat="1" applyFont="1" applyFill="1" applyBorder="1" applyAlignment="1" applyProtection="1">
      <alignment horizontal="center"/>
      <protection locked="0"/>
    </xf>
    <xf numFmtId="2" fontId="4" fillId="27" borderId="39" xfId="0" applyNumberFormat="1" applyFont="1" applyFill="1" applyBorder="1" applyAlignment="1" applyProtection="1">
      <alignment horizontal="center"/>
      <protection locked="0"/>
    </xf>
    <xf numFmtId="0" fontId="4" fillId="25" borderId="32" xfId="0" applyFont="1" applyFill="1" applyBorder="1" applyAlignment="1" applyProtection="1">
      <alignment horizontal="center" wrapText="1"/>
      <protection locked="0"/>
    </xf>
    <xf numFmtId="0" fontId="4" fillId="25" borderId="0" xfId="0" applyFont="1" applyFill="1" applyBorder="1" applyAlignment="1" applyProtection="1">
      <alignment horizontal="center" wrapText="1"/>
      <protection locked="0"/>
    </xf>
    <xf numFmtId="0" fontId="4" fillId="25" borderId="33" xfId="0" applyFont="1" applyFill="1" applyBorder="1" applyAlignment="1" applyProtection="1">
      <alignment horizontal="center" wrapText="1"/>
      <protection locked="0"/>
    </xf>
    <xf numFmtId="0" fontId="3" fillId="28" borderId="21" xfId="0" applyFont="1" applyFill="1" applyBorder="1" applyAlignment="1" applyProtection="1">
      <alignment horizontal="center" wrapText="1"/>
      <protection locked="0"/>
    </xf>
    <xf numFmtId="0" fontId="3" fillId="28" borderId="22" xfId="0" applyFont="1" applyFill="1" applyBorder="1" applyAlignment="1" applyProtection="1">
      <alignment horizontal="center" wrapText="1"/>
      <protection locked="0"/>
    </xf>
    <xf numFmtId="0" fontId="3" fillId="28" borderId="23" xfId="0" applyFont="1" applyFill="1" applyBorder="1" applyAlignment="1" applyProtection="1">
      <alignment horizontal="center" wrapText="1"/>
      <protection locked="0"/>
    </xf>
    <xf numFmtId="0" fontId="4" fillId="27" borderId="34" xfId="0" applyFont="1" applyFill="1" applyBorder="1" applyAlignment="1" applyProtection="1">
      <alignment horizontal="center" wrapText="1"/>
      <protection locked="0"/>
    </xf>
    <xf numFmtId="0" fontId="4" fillId="27" borderId="35" xfId="0" applyFont="1" applyFill="1" applyBorder="1" applyAlignment="1" applyProtection="1">
      <alignment horizontal="center" wrapText="1"/>
      <protection locked="0"/>
    </xf>
    <xf numFmtId="0" fontId="4" fillId="27" borderId="36" xfId="0" applyFont="1" applyFill="1" applyBorder="1" applyAlignment="1" applyProtection="1">
      <alignment horizontal="center" wrapText="1"/>
      <protection locked="0"/>
    </xf>
    <xf numFmtId="0" fontId="29" fillId="27" borderId="34" xfId="0" applyFont="1" applyFill="1" applyBorder="1" applyAlignment="1" applyProtection="1">
      <alignment horizontal="center" wrapText="1"/>
      <protection locked="0"/>
    </xf>
    <xf numFmtId="2" fontId="3" fillId="25" borderId="32" xfId="0" applyNumberFormat="1" applyFont="1" applyFill="1" applyBorder="1" applyAlignment="1" applyProtection="1">
      <alignment horizontal="center" wrapText="1"/>
      <protection locked="0"/>
    </xf>
    <xf numFmtId="2" fontId="3" fillId="25" borderId="0" xfId="0" applyNumberFormat="1" applyFont="1" applyFill="1" applyBorder="1" applyAlignment="1" applyProtection="1">
      <alignment horizontal="center" wrapText="1"/>
      <protection locked="0"/>
    </xf>
    <xf numFmtId="2" fontId="3" fillId="25" borderId="33" xfId="0" applyNumberFormat="1" applyFont="1" applyFill="1" applyBorder="1" applyAlignment="1" applyProtection="1">
      <alignment horizontal="center" wrapText="1"/>
      <protection locked="0"/>
    </xf>
    <xf numFmtId="2" fontId="3" fillId="28" borderId="21" xfId="0" applyNumberFormat="1" applyFont="1" applyFill="1" applyBorder="1" applyAlignment="1" applyProtection="1">
      <alignment horizontal="center" wrapText="1"/>
      <protection locked="0"/>
    </xf>
    <xf numFmtId="2" fontId="3" fillId="28" borderId="22" xfId="0" applyNumberFormat="1" applyFont="1" applyFill="1" applyBorder="1" applyAlignment="1" applyProtection="1">
      <alignment horizontal="center" wrapText="1"/>
      <protection locked="0"/>
    </xf>
    <xf numFmtId="2" fontId="3" fillId="28" borderId="23" xfId="0" applyNumberFormat="1" applyFont="1" applyFill="1" applyBorder="1" applyAlignment="1" applyProtection="1">
      <alignment horizontal="center" wrapText="1"/>
      <protection locked="0"/>
    </xf>
    <xf numFmtId="0" fontId="3" fillId="28" borderId="41" xfId="0" applyFont="1" applyFill="1" applyBorder="1" applyAlignment="1" applyProtection="1">
      <alignment horizontal="center" wrapText="1"/>
      <protection locked="0"/>
    </xf>
    <xf numFmtId="0" fontId="3" fillId="28" borderId="42" xfId="0" applyFont="1" applyFill="1" applyBorder="1" applyAlignment="1" applyProtection="1">
      <alignment horizontal="center" wrapText="1"/>
      <protection locked="0"/>
    </xf>
    <xf numFmtId="0" fontId="3" fillId="28" borderId="43" xfId="0" applyFont="1" applyFill="1" applyBorder="1" applyAlignment="1" applyProtection="1">
      <alignment horizontal="center" wrapText="1"/>
      <protection locked="0"/>
    </xf>
    <xf numFmtId="0" fontId="4" fillId="25" borderId="48" xfId="0" applyFont="1" applyFill="1" applyBorder="1" applyAlignment="1" applyProtection="1">
      <alignment horizontal="center" wrapText="1"/>
      <protection locked="0"/>
    </xf>
    <xf numFmtId="0" fontId="4" fillId="25" borderId="49" xfId="0" applyFont="1" applyFill="1" applyBorder="1" applyAlignment="1" applyProtection="1">
      <alignment horizontal="center" wrapText="1"/>
      <protection locked="0"/>
    </xf>
    <xf numFmtId="0" fontId="4" fillId="25" borderId="50" xfId="0" applyFont="1" applyFill="1" applyBorder="1" applyAlignment="1" applyProtection="1">
      <alignment horizontal="center" wrapText="1"/>
      <protection locked="0"/>
    </xf>
    <xf numFmtId="0" fontId="4" fillId="27" borderId="38" xfId="0" applyFont="1" applyFill="1" applyBorder="1" applyAlignment="1" applyProtection="1">
      <alignment horizontal="center" wrapText="1"/>
      <protection locked="0"/>
    </xf>
    <xf numFmtId="0" fontId="4" fillId="27" borderId="39" xfId="0" applyFont="1" applyFill="1" applyBorder="1" applyAlignment="1" applyProtection="1">
      <alignment horizontal="center" wrapText="1"/>
      <protection locked="0"/>
    </xf>
    <xf numFmtId="0" fontId="4" fillId="27" borderId="40" xfId="0" applyFont="1" applyFill="1" applyBorder="1" applyAlignment="1" applyProtection="1">
      <alignment horizontal="center" wrapText="1"/>
      <protection locked="0"/>
    </xf>
    <xf numFmtId="0" fontId="4" fillId="25" borderId="0" xfId="0" applyFont="1" applyFill="1" applyAlignment="1" applyProtection="1">
      <alignment horizontal="center" wrapText="1"/>
      <protection locked="0"/>
    </xf>
    <xf numFmtId="0" fontId="31" fillId="28" borderId="41" xfId="0" applyFont="1" applyFill="1" applyBorder="1" applyAlignment="1" applyProtection="1">
      <alignment horizontal="center" wrapText="1"/>
      <protection locked="0"/>
    </xf>
    <xf numFmtId="0" fontId="31" fillId="28" borderId="42" xfId="0" applyFont="1" applyFill="1" applyBorder="1" applyAlignment="1" applyProtection="1">
      <alignment horizontal="center" wrapText="1"/>
      <protection locked="0"/>
    </xf>
    <xf numFmtId="0" fontId="31" fillId="28" borderId="43" xfId="0" applyFont="1" applyFill="1" applyBorder="1" applyAlignment="1" applyProtection="1">
      <alignment horizontal="center" wrapText="1"/>
      <protection locked="0"/>
    </xf>
    <xf numFmtId="2" fontId="8" fillId="26" borderId="34" xfId="0" applyNumberFormat="1" applyFont="1" applyFill="1" applyBorder="1" applyAlignment="1" applyProtection="1">
      <alignment horizontal="center" vertical="center" wrapText="1"/>
      <protection locked="0"/>
    </xf>
    <xf numFmtId="2" fontId="8" fillId="26" borderId="35" xfId="0" applyNumberFormat="1" applyFont="1" applyFill="1" applyBorder="1" applyAlignment="1" applyProtection="1">
      <alignment horizontal="center" vertical="center" wrapText="1"/>
      <protection locked="0"/>
    </xf>
    <xf numFmtId="2" fontId="9" fillId="28" borderId="11" xfId="0" applyNumberFormat="1" applyFont="1" applyFill="1" applyBorder="1" applyAlignment="1" applyProtection="1">
      <alignment horizontal="left" vertical="center"/>
      <protection locked="0"/>
    </xf>
    <xf numFmtId="0" fontId="10" fillId="28" borderId="35" xfId="0" applyFont="1" applyFill="1" applyBorder="1" applyAlignment="1">
      <alignment horizontal="left"/>
    </xf>
    <xf numFmtId="0" fontId="10" fillId="28" borderId="37" xfId="0" applyFont="1" applyFill="1" applyBorder="1" applyAlignment="1">
      <alignment horizontal="left"/>
    </xf>
    <xf numFmtId="2" fontId="9" fillId="28" borderId="30" xfId="0" applyNumberFormat="1" applyFont="1" applyFill="1" applyBorder="1" applyAlignment="1" applyProtection="1">
      <alignment horizontal="center"/>
      <protection locked="0"/>
    </xf>
    <xf numFmtId="2" fontId="9" fillId="28" borderId="20" xfId="0" applyNumberFormat="1" applyFont="1" applyFill="1" applyBorder="1" applyAlignment="1" applyProtection="1">
      <alignment horizontal="center"/>
      <protection locked="0"/>
    </xf>
    <xf numFmtId="2" fontId="9" fillId="28" borderId="31" xfId="0" applyNumberFormat="1" applyFont="1" applyFill="1" applyBorder="1" applyAlignment="1" applyProtection="1">
      <alignment horizontal="center"/>
      <protection locked="0"/>
    </xf>
    <xf numFmtId="2" fontId="8" fillId="26" borderId="34" xfId="0" applyNumberFormat="1" applyFont="1" applyFill="1" applyBorder="1" applyAlignment="1" applyProtection="1">
      <alignment horizontal="center"/>
      <protection locked="0"/>
    </xf>
    <xf numFmtId="2" fontId="8" fillId="26" borderId="35" xfId="0" applyNumberFormat="1" applyFont="1" applyFill="1" applyBorder="1" applyAlignment="1" applyProtection="1">
      <alignment horizontal="center"/>
      <protection locked="0"/>
    </xf>
    <xf numFmtId="2" fontId="3" fillId="25" borderId="34" xfId="0" applyNumberFormat="1" applyFont="1" applyFill="1" applyBorder="1" applyAlignment="1" applyProtection="1">
      <alignment horizontal="center"/>
      <protection locked="0"/>
    </xf>
    <xf numFmtId="2" fontId="3" fillId="25" borderId="35" xfId="0" applyNumberFormat="1" applyFont="1" applyFill="1" applyBorder="1" applyAlignment="1" applyProtection="1">
      <alignment horizontal="center"/>
      <protection locked="0"/>
    </xf>
    <xf numFmtId="2" fontId="3" fillId="25" borderId="36" xfId="0" applyNumberFormat="1" applyFont="1" applyFill="1" applyBorder="1" applyAlignment="1" applyProtection="1">
      <alignment horizontal="center"/>
      <protection locked="0"/>
    </xf>
    <xf numFmtId="2" fontId="4" fillId="27" borderId="11" xfId="0" applyNumberFormat="1" applyFont="1" applyFill="1" applyBorder="1" applyAlignment="1" applyProtection="1">
      <alignment horizontal="center"/>
      <protection locked="0"/>
    </xf>
    <xf numFmtId="0" fontId="3" fillId="25" borderId="34" xfId="0" applyFont="1" applyFill="1" applyBorder="1" applyAlignment="1" applyProtection="1">
      <alignment horizontal="center" wrapText="1"/>
      <protection locked="0"/>
    </xf>
    <xf numFmtId="0" fontId="3" fillId="25" borderId="35" xfId="0" applyFont="1" applyFill="1" applyBorder="1" applyAlignment="1" applyProtection="1">
      <alignment horizontal="center" wrapText="1"/>
      <protection locked="0"/>
    </xf>
    <xf numFmtId="0" fontId="3" fillId="25" borderId="36" xfId="0" applyFont="1" applyFill="1" applyBorder="1" applyAlignment="1" applyProtection="1">
      <alignment horizontal="center" wrapText="1"/>
      <protection locked="0"/>
    </xf>
    <xf numFmtId="0" fontId="3" fillId="28" borderId="30" xfId="0" applyFont="1" applyFill="1" applyBorder="1" applyAlignment="1" applyProtection="1">
      <alignment horizontal="center" wrapText="1"/>
      <protection locked="0"/>
    </xf>
    <xf numFmtId="0" fontId="3" fillId="28" borderId="20" xfId="0" applyFont="1" applyFill="1" applyBorder="1" applyAlignment="1" applyProtection="1">
      <alignment horizontal="center" wrapText="1"/>
      <protection locked="0"/>
    </xf>
    <xf numFmtId="0" fontId="3" fillId="28" borderId="31" xfId="0" applyFont="1" applyFill="1" applyBorder="1" applyAlignment="1" applyProtection="1">
      <alignment horizontal="center" wrapText="1"/>
      <protection locked="0"/>
    </xf>
    <xf numFmtId="2" fontId="5" fillId="26" borderId="34" xfId="0" applyNumberFormat="1" applyFont="1" applyFill="1" applyBorder="1" applyAlignment="1" applyProtection="1">
      <alignment horizontal="center" vertical="center" wrapText="1"/>
      <protection locked="0"/>
    </xf>
    <xf numFmtId="2" fontId="5" fillId="26" borderId="35" xfId="0" applyNumberFormat="1" applyFont="1" applyFill="1" applyBorder="1" applyAlignment="1" applyProtection="1">
      <alignment horizontal="center" vertical="center" wrapText="1"/>
      <protection locked="0"/>
    </xf>
    <xf numFmtId="2" fontId="3" fillId="25" borderId="34" xfId="0" applyNumberFormat="1" applyFont="1" applyFill="1" applyBorder="1" applyAlignment="1" applyProtection="1">
      <alignment horizontal="center" wrapText="1"/>
      <protection locked="0"/>
    </xf>
    <xf numFmtId="2" fontId="3" fillId="25" borderId="35" xfId="0" applyNumberFormat="1" applyFont="1" applyFill="1" applyBorder="1" applyAlignment="1" applyProtection="1">
      <alignment horizontal="center" wrapText="1"/>
      <protection locked="0"/>
    </xf>
    <xf numFmtId="2" fontId="3" fillId="25" borderId="36" xfId="0" applyNumberFormat="1" applyFont="1" applyFill="1" applyBorder="1" applyAlignment="1" applyProtection="1">
      <alignment horizontal="center" wrapText="1"/>
      <protection locked="0"/>
    </xf>
    <xf numFmtId="2" fontId="3" fillId="28" borderId="30" xfId="0" applyNumberFormat="1" applyFont="1" applyFill="1" applyBorder="1" applyAlignment="1" applyProtection="1">
      <alignment horizontal="center" wrapText="1"/>
      <protection locked="0"/>
    </xf>
    <xf numFmtId="2" fontId="3" fillId="28" borderId="20" xfId="0" applyNumberFormat="1" applyFont="1" applyFill="1" applyBorder="1" applyAlignment="1" applyProtection="1">
      <alignment horizontal="center" wrapText="1"/>
      <protection locked="0"/>
    </xf>
    <xf numFmtId="2" fontId="3" fillId="28" borderId="31" xfId="0" applyNumberFormat="1" applyFont="1" applyFill="1" applyBorder="1" applyAlignment="1" applyProtection="1">
      <alignment horizontal="center" wrapText="1"/>
      <protection locked="0"/>
    </xf>
    <xf numFmtId="0" fontId="4" fillId="25" borderId="34" xfId="0" applyFont="1" applyFill="1" applyBorder="1" applyAlignment="1" applyProtection="1">
      <alignment horizontal="center" wrapText="1"/>
      <protection locked="0"/>
    </xf>
    <xf numFmtId="0" fontId="4" fillId="25" borderId="35" xfId="0" applyFont="1" applyFill="1" applyBorder="1" applyAlignment="1" applyProtection="1">
      <alignment horizontal="center" wrapText="1"/>
      <protection locked="0"/>
    </xf>
    <xf numFmtId="0" fontId="4" fillId="25" borderId="36" xfId="0" applyFont="1" applyFill="1" applyBorder="1" applyAlignment="1" applyProtection="1">
      <alignment horizontal="center" wrapText="1"/>
      <protection locked="0"/>
    </xf>
    <xf numFmtId="0" fontId="3" fillId="28" borderId="34" xfId="0" applyFont="1" applyFill="1" applyBorder="1" applyAlignment="1" applyProtection="1">
      <alignment horizontal="center" wrapText="1"/>
      <protection locked="0"/>
    </xf>
    <xf numFmtId="0" fontId="3" fillId="28" borderId="35" xfId="0" applyFont="1" applyFill="1" applyBorder="1" applyAlignment="1" applyProtection="1">
      <alignment horizontal="center" wrapText="1"/>
      <protection locked="0"/>
    </xf>
    <xf numFmtId="0" fontId="3" fillId="28" borderId="36" xfId="0" applyFont="1" applyFill="1" applyBorder="1" applyAlignment="1" applyProtection="1">
      <alignment horizontal="center" wrapText="1"/>
      <protection locked="0"/>
    </xf>
    <xf numFmtId="0" fontId="4" fillId="25" borderId="24" xfId="0" applyFont="1" applyFill="1" applyBorder="1" applyAlignment="1" applyProtection="1">
      <alignment horizontal="center" wrapText="1"/>
      <protection locked="0"/>
    </xf>
    <xf numFmtId="0" fontId="4" fillId="25" borderId="10" xfId="0" applyFont="1" applyFill="1" applyBorder="1" applyAlignment="1" applyProtection="1">
      <alignment horizontal="center" wrapText="1"/>
      <protection locked="0"/>
    </xf>
    <xf numFmtId="0" fontId="4" fillId="25" borderId="25" xfId="0" applyFont="1" applyFill="1" applyBorder="1" applyAlignment="1" applyProtection="1">
      <alignment horizontal="center" wrapText="1"/>
      <protection locked="0"/>
    </xf>
    <xf numFmtId="2" fontId="8" fillId="26" borderId="37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te" xfId="36"/>
    <cellStyle name="Output" xfId="37"/>
    <cellStyle name="Title" xfId="38"/>
    <cellStyle name="Warning Text" xfId="39"/>
    <cellStyle name="Ввод " xfId="40" builtinId="20" customBuiltin="1"/>
    <cellStyle name="Итог" xfId="41" builtinId="25" customBuiltin="1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2"/>
  <sheetViews>
    <sheetView tabSelected="1" topLeftCell="D241" zoomScale="80" zoomScaleNormal="80" workbookViewId="0">
      <selection activeCell="A236" sqref="A236:T263"/>
    </sheetView>
  </sheetViews>
  <sheetFormatPr defaultColWidth="9.109375" defaultRowHeight="13.2" outlineLevelCol="1"/>
  <cols>
    <col min="1" max="1" width="9.33203125" style="3" customWidth="1"/>
    <col min="2" max="2" width="29.88671875" style="4" customWidth="1"/>
    <col min="3" max="3" width="10.5546875" style="1" customWidth="1" outlineLevel="1"/>
    <col min="4" max="4" width="8.6640625" style="1" customWidth="1" outlineLevel="1"/>
    <col min="5" max="5" width="8.44140625" style="1" customWidth="1" outlineLevel="1"/>
    <col min="6" max="6" width="9" style="1" customWidth="1" outlineLevel="1"/>
    <col min="7" max="7" width="9.33203125" style="1" customWidth="1" outlineLevel="1"/>
    <col min="8" max="8" width="8" style="1" customWidth="1" outlineLevel="1"/>
    <col min="9" max="9" width="10.44140625" style="2" customWidth="1"/>
    <col min="10" max="10" width="10.5546875" style="2" customWidth="1"/>
    <col min="11" max="11" width="9.5546875" style="2" customWidth="1"/>
    <col min="12" max="12" width="11.109375" style="2" customWidth="1"/>
    <col min="13" max="13" width="12.109375" style="2" customWidth="1"/>
    <col min="14" max="14" width="9.5546875" style="2" customWidth="1"/>
    <col min="15" max="15" width="14.88671875" style="1" customWidth="1"/>
    <col min="16" max="17" width="10.44140625" style="1" customWidth="1"/>
    <col min="18" max="18" width="9.44140625" style="1" customWidth="1"/>
    <col min="19" max="19" width="10.33203125" style="1" customWidth="1"/>
    <col min="20" max="20" width="10" style="1" customWidth="1"/>
    <col min="21" max="16384" width="9.109375" style="1"/>
  </cols>
  <sheetData>
    <row r="1" spans="1:21" ht="38.25" customHeight="1" thickBot="1">
      <c r="A1" s="188" t="s">
        <v>0</v>
      </c>
      <c r="B1" s="189" t="s">
        <v>1</v>
      </c>
      <c r="C1" s="190" t="s">
        <v>2</v>
      </c>
      <c r="D1" s="190" t="s">
        <v>3</v>
      </c>
      <c r="E1" s="190" t="s">
        <v>4</v>
      </c>
      <c r="F1" s="190" t="s">
        <v>5</v>
      </c>
      <c r="G1" s="190" t="s">
        <v>6</v>
      </c>
      <c r="H1" s="190" t="s">
        <v>7</v>
      </c>
      <c r="I1" s="190" t="s">
        <v>8</v>
      </c>
      <c r="J1" s="190" t="s">
        <v>3</v>
      </c>
      <c r="K1" s="190" t="s">
        <v>4</v>
      </c>
      <c r="L1" s="190" t="s">
        <v>5</v>
      </c>
      <c r="M1" s="190" t="s">
        <v>6</v>
      </c>
      <c r="N1" s="190" t="s">
        <v>7</v>
      </c>
      <c r="O1" s="190" t="s">
        <v>9</v>
      </c>
      <c r="P1" s="190" t="s">
        <v>3</v>
      </c>
      <c r="Q1" s="190" t="s">
        <v>4</v>
      </c>
      <c r="R1" s="190" t="s">
        <v>5</v>
      </c>
      <c r="S1" s="191" t="s">
        <v>6</v>
      </c>
      <c r="T1" s="192" t="s">
        <v>7</v>
      </c>
    </row>
    <row r="2" spans="1:21" ht="2.25" customHeight="1" thickBot="1">
      <c r="A2" s="193"/>
      <c r="B2" s="19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</row>
    <row r="3" spans="1:21" ht="30" customHeight="1">
      <c r="A3" s="211" t="s">
        <v>262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3"/>
    </row>
    <row r="4" spans="1:21" ht="17.25" customHeight="1">
      <c r="A4" s="214" t="s">
        <v>10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6"/>
    </row>
    <row r="5" spans="1:21" ht="17.25" customHeight="1">
      <c r="A5" s="67" t="s">
        <v>273</v>
      </c>
      <c r="B5" s="6" t="s">
        <v>12</v>
      </c>
      <c r="C5" s="7">
        <v>100</v>
      </c>
      <c r="D5" s="8">
        <v>3.8</v>
      </c>
      <c r="E5" s="8">
        <v>2.75</v>
      </c>
      <c r="F5" s="8">
        <v>19.45</v>
      </c>
      <c r="G5" s="8">
        <v>135.15</v>
      </c>
      <c r="H5" s="8">
        <v>0.52</v>
      </c>
      <c r="I5" s="7">
        <v>180</v>
      </c>
      <c r="J5" s="8">
        <f>D5/100*I5</f>
        <v>6.84</v>
      </c>
      <c r="K5" s="8">
        <f>E5/100*I5</f>
        <v>4.95</v>
      </c>
      <c r="L5" s="8">
        <f>F5/100*I5</f>
        <v>35.01</v>
      </c>
      <c r="M5" s="8">
        <f>G5/100*I5</f>
        <v>243.27000000000004</v>
      </c>
      <c r="N5" s="8">
        <f>H5/100*I5</f>
        <v>0.93599999999999994</v>
      </c>
      <c r="O5" s="7">
        <v>150</v>
      </c>
      <c r="P5" s="8">
        <f>D5*O5/C5</f>
        <v>5.7</v>
      </c>
      <c r="Q5" s="8">
        <f>E5*O5/C5</f>
        <v>4.125</v>
      </c>
      <c r="R5" s="8">
        <f>F5/100*O5</f>
        <v>29.175000000000001</v>
      </c>
      <c r="S5" s="11">
        <f>G5/100*O5</f>
        <v>202.72500000000002</v>
      </c>
      <c r="T5" s="68">
        <f>H5/100*O5</f>
        <v>0.77999999999999992</v>
      </c>
    </row>
    <row r="6" spans="1:21" ht="17.25" customHeight="1">
      <c r="A6" s="91" t="s">
        <v>280</v>
      </c>
      <c r="B6" s="6" t="s">
        <v>14</v>
      </c>
      <c r="C6" s="7">
        <v>100</v>
      </c>
      <c r="D6" s="8">
        <v>25.6</v>
      </c>
      <c r="E6" s="8">
        <v>26.1</v>
      </c>
      <c r="F6" s="8">
        <v>0</v>
      </c>
      <c r="G6" s="8">
        <v>343</v>
      </c>
      <c r="H6" s="8">
        <v>0.71</v>
      </c>
      <c r="I6" s="7">
        <v>15</v>
      </c>
      <c r="J6" s="8">
        <f>D6/100*I6</f>
        <v>3.84</v>
      </c>
      <c r="K6" s="8">
        <f>E6/100*I6</f>
        <v>3.915</v>
      </c>
      <c r="L6" s="8">
        <f>F6/100*I6</f>
        <v>0</v>
      </c>
      <c r="M6" s="8">
        <f>G6/100*I6</f>
        <v>51.45</v>
      </c>
      <c r="N6" s="8">
        <f>H6/100*I6</f>
        <v>0.1065</v>
      </c>
      <c r="O6" s="7">
        <v>10</v>
      </c>
      <c r="P6" s="8">
        <f>D6/100*O6</f>
        <v>2.56</v>
      </c>
      <c r="Q6" s="8">
        <f>E6/100*O6</f>
        <v>2.6100000000000003</v>
      </c>
      <c r="R6" s="8">
        <f>F6/100*O6</f>
        <v>0</v>
      </c>
      <c r="S6" s="11">
        <f>G6/100*O6</f>
        <v>34.300000000000004</v>
      </c>
      <c r="T6" s="68">
        <f>H6/100*O6</f>
        <v>7.0999999999999994E-2</v>
      </c>
    </row>
    <row r="7" spans="1:21" ht="17.25" customHeight="1">
      <c r="A7" s="198">
        <v>88117</v>
      </c>
      <c r="B7" s="6" t="s">
        <v>15</v>
      </c>
      <c r="C7" s="7">
        <v>100</v>
      </c>
      <c r="D7" s="8">
        <v>7.5</v>
      </c>
      <c r="E7" s="8">
        <v>2.9</v>
      </c>
      <c r="F7" s="8">
        <v>51.4</v>
      </c>
      <c r="G7" s="8">
        <v>262</v>
      </c>
      <c r="H7" s="8">
        <v>0</v>
      </c>
      <c r="I7" s="7">
        <v>30</v>
      </c>
      <c r="J7" s="8">
        <f>D7/100*I7</f>
        <v>2.25</v>
      </c>
      <c r="K7" s="8">
        <f>E7/100*I7</f>
        <v>0.86999999999999988</v>
      </c>
      <c r="L7" s="8">
        <f>F7/100*I7</f>
        <v>15.42</v>
      </c>
      <c r="M7" s="8">
        <f>G7/100*I7</f>
        <v>78.600000000000009</v>
      </c>
      <c r="N7" s="8">
        <f>H7/100*I7</f>
        <v>0</v>
      </c>
      <c r="O7" s="7">
        <v>30</v>
      </c>
      <c r="P7" s="8">
        <f>D7/100*O7</f>
        <v>2.25</v>
      </c>
      <c r="Q7" s="8">
        <f>E7/100*O7</f>
        <v>0.86999999999999988</v>
      </c>
      <c r="R7" s="8">
        <f>F7/100*O7</f>
        <v>15.42</v>
      </c>
      <c r="S7" s="11">
        <f>G7/100*O7</f>
        <v>78.600000000000009</v>
      </c>
      <c r="T7" s="68">
        <f>H7/100*O7</f>
        <v>0</v>
      </c>
    </row>
    <row r="8" spans="1:21" ht="17.25" customHeight="1">
      <c r="A8" s="198">
        <v>5282</v>
      </c>
      <c r="B8" s="6" t="s">
        <v>40</v>
      </c>
      <c r="C8" s="7">
        <v>100</v>
      </c>
      <c r="D8" s="8">
        <v>0.05</v>
      </c>
      <c r="E8" s="8">
        <v>1.4999999999999999E-2</v>
      </c>
      <c r="F8" s="8">
        <v>4.55</v>
      </c>
      <c r="G8" s="8">
        <v>12.5</v>
      </c>
      <c r="H8" s="8">
        <v>0</v>
      </c>
      <c r="I8" s="9">
        <v>200</v>
      </c>
      <c r="J8" s="10">
        <f>D8/C8*I8</f>
        <v>0.1</v>
      </c>
      <c r="K8" s="10">
        <f>E8/C8*I8</f>
        <v>0.03</v>
      </c>
      <c r="L8" s="10">
        <f>F8/C8*I8</f>
        <v>9.1</v>
      </c>
      <c r="M8" s="10">
        <f>G8/C8*I8</f>
        <v>25</v>
      </c>
      <c r="N8" s="10">
        <v>0</v>
      </c>
      <c r="O8" s="7">
        <v>150</v>
      </c>
      <c r="P8" s="8">
        <f>D8/C8*O8</f>
        <v>7.4999999999999997E-2</v>
      </c>
      <c r="Q8" s="8">
        <f>E8/C8*O8</f>
        <v>2.2499999999999999E-2</v>
      </c>
      <c r="R8" s="8">
        <f>F8/C8*O8</f>
        <v>6.8250000000000002</v>
      </c>
      <c r="S8" s="11">
        <f>G8/C8*O8</f>
        <v>18.75</v>
      </c>
      <c r="T8" s="68">
        <v>0</v>
      </c>
    </row>
    <row r="9" spans="1:21" ht="17.25" customHeight="1">
      <c r="A9" s="69"/>
      <c r="B9" s="16"/>
      <c r="C9" s="17"/>
      <c r="D9" s="17"/>
      <c r="E9" s="17"/>
      <c r="F9" s="17"/>
      <c r="G9" s="17"/>
      <c r="H9" s="17"/>
      <c r="I9" s="17">
        <f>I5+I6+I7+I8</f>
        <v>425</v>
      </c>
      <c r="J9" s="17">
        <f>SUM(J5:J8)</f>
        <v>13.03</v>
      </c>
      <c r="K9" s="17">
        <f>SUM(K5:K8)</f>
        <v>9.7649999999999988</v>
      </c>
      <c r="L9" s="17">
        <f>SUM(L5:L8)</f>
        <v>59.53</v>
      </c>
      <c r="M9" s="17">
        <f>SUM(M5:M8)</f>
        <v>398.32000000000005</v>
      </c>
      <c r="N9" s="17">
        <f>N5+N6+N7+N8</f>
        <v>1.0425</v>
      </c>
      <c r="O9" s="17">
        <f>O5+O6+O7+O8</f>
        <v>340</v>
      </c>
      <c r="P9" s="17">
        <f>SUM(P5:P8)</f>
        <v>10.584999999999999</v>
      </c>
      <c r="Q9" s="17">
        <f>SUM(Q5:Q8)</f>
        <v>7.6275000000000004</v>
      </c>
      <c r="R9" s="17">
        <f>SUM(R5:R8)</f>
        <v>51.42</v>
      </c>
      <c r="S9" s="19">
        <f>SUM(S5:S8)</f>
        <v>334.37500000000006</v>
      </c>
      <c r="T9" s="70">
        <f>T5+T6+T7+T8</f>
        <v>0.85099999999999987</v>
      </c>
      <c r="U9" s="182" t="s">
        <v>201</v>
      </c>
    </row>
    <row r="10" spans="1:21" ht="17.25" customHeight="1">
      <c r="A10" s="214" t="s">
        <v>193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187"/>
    </row>
    <row r="11" spans="1:21" ht="17.25" customHeight="1">
      <c r="A11" s="198">
        <v>3537</v>
      </c>
      <c r="B11" s="20" t="s">
        <v>19</v>
      </c>
      <c r="C11" s="21">
        <v>100</v>
      </c>
      <c r="D11" s="22">
        <v>0.5</v>
      </c>
      <c r="E11" s="22">
        <v>0.1</v>
      </c>
      <c r="F11" s="22">
        <v>10.1</v>
      </c>
      <c r="G11" s="22">
        <v>46</v>
      </c>
      <c r="H11" s="22">
        <v>2</v>
      </c>
      <c r="I11" s="7">
        <v>100</v>
      </c>
      <c r="J11" s="8">
        <f>D11/100*I11</f>
        <v>0.5</v>
      </c>
      <c r="K11" s="8">
        <f>E11/100*I11</f>
        <v>0.1</v>
      </c>
      <c r="L11" s="8">
        <f>F11/100*I11</f>
        <v>10.1</v>
      </c>
      <c r="M11" s="8">
        <f>G11/100*I11</f>
        <v>46</v>
      </c>
      <c r="N11" s="8">
        <f>H11/100*I11</f>
        <v>2</v>
      </c>
      <c r="O11" s="7">
        <v>100</v>
      </c>
      <c r="P11" s="8">
        <f>D11/100*O11</f>
        <v>0.5</v>
      </c>
      <c r="Q11" s="8">
        <f>E11/100*O11</f>
        <v>0.1</v>
      </c>
      <c r="R11" s="8">
        <f>F11/100*O11</f>
        <v>10.1</v>
      </c>
      <c r="S11" s="11">
        <f>G11/100*O11</f>
        <v>46</v>
      </c>
      <c r="T11" s="68">
        <f>H11/100*O11</f>
        <v>2</v>
      </c>
    </row>
    <row r="12" spans="1:21" ht="17.25" customHeight="1">
      <c r="A12" s="73"/>
      <c r="B12" s="13"/>
      <c r="C12" s="7"/>
      <c r="D12" s="7"/>
      <c r="E12" s="7"/>
      <c r="F12" s="7"/>
      <c r="G12" s="7"/>
      <c r="H12" s="7"/>
      <c r="I12" s="7">
        <f t="shared" ref="I12:O12" si="0">I11</f>
        <v>100</v>
      </c>
      <c r="J12" s="7">
        <f t="shared" si="0"/>
        <v>0.5</v>
      </c>
      <c r="K12" s="7">
        <f t="shared" si="0"/>
        <v>0.1</v>
      </c>
      <c r="L12" s="7">
        <f t="shared" si="0"/>
        <v>10.1</v>
      </c>
      <c r="M12" s="7">
        <f t="shared" si="0"/>
        <v>46</v>
      </c>
      <c r="N12" s="7">
        <f t="shared" si="0"/>
        <v>2</v>
      </c>
      <c r="O12" s="7">
        <f t="shared" si="0"/>
        <v>100</v>
      </c>
      <c r="P12" s="7">
        <f>SUM(P11)</f>
        <v>0.5</v>
      </c>
      <c r="Q12" s="7">
        <f>SUM(Q11)</f>
        <v>0.1</v>
      </c>
      <c r="R12" s="7">
        <f>SUM(R11)</f>
        <v>10.1</v>
      </c>
      <c r="S12" s="14">
        <f>SUM(S11)</f>
        <v>46</v>
      </c>
      <c r="T12" s="74">
        <f>T11</f>
        <v>2</v>
      </c>
    </row>
    <row r="13" spans="1:21" ht="17.25" customHeight="1">
      <c r="A13" s="217" t="s">
        <v>20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</row>
    <row r="14" spans="1:21" ht="18" customHeight="1">
      <c r="A14" s="183" t="s">
        <v>190</v>
      </c>
      <c r="B14" s="12" t="s">
        <v>44</v>
      </c>
      <c r="C14" s="7">
        <v>100</v>
      </c>
      <c r="D14" s="8">
        <v>1.1000000000000001</v>
      </c>
      <c r="E14" s="8">
        <v>10.1</v>
      </c>
      <c r="F14" s="8">
        <v>9.1</v>
      </c>
      <c r="G14" s="8">
        <v>132</v>
      </c>
      <c r="H14" s="8">
        <v>3.2</v>
      </c>
      <c r="I14" s="7">
        <v>50</v>
      </c>
      <c r="J14" s="8">
        <v>0.55000000000000004</v>
      </c>
      <c r="K14" s="8">
        <v>5.05</v>
      </c>
      <c r="L14" s="8">
        <v>4.55</v>
      </c>
      <c r="M14" s="8">
        <v>66</v>
      </c>
      <c r="N14" s="22">
        <v>1.6</v>
      </c>
      <c r="O14" s="7">
        <v>30</v>
      </c>
      <c r="P14" s="8">
        <v>0.33</v>
      </c>
      <c r="Q14" s="8">
        <v>3.03</v>
      </c>
      <c r="R14" s="8">
        <v>2.73</v>
      </c>
      <c r="S14" s="11">
        <v>40</v>
      </c>
      <c r="T14" s="68">
        <v>0.96</v>
      </c>
    </row>
    <row r="15" spans="1:21" ht="18" customHeight="1">
      <c r="A15" s="205">
        <v>28176</v>
      </c>
      <c r="B15" s="12" t="s">
        <v>227</v>
      </c>
      <c r="C15" s="7">
        <v>100</v>
      </c>
      <c r="D15" s="8">
        <v>11.2</v>
      </c>
      <c r="E15" s="8">
        <v>1.1200000000000001</v>
      </c>
      <c r="F15" s="8">
        <v>70</v>
      </c>
      <c r="G15" s="8">
        <v>336</v>
      </c>
      <c r="H15" s="8">
        <v>0</v>
      </c>
      <c r="I15" s="7">
        <v>15</v>
      </c>
      <c r="J15" s="8">
        <f>D15*I15/C15</f>
        <v>1.68</v>
      </c>
      <c r="K15" s="8">
        <f>E15*I15/C15</f>
        <v>0.16800000000000001</v>
      </c>
      <c r="L15" s="8">
        <f>F15*I15/C15</f>
        <v>10.5</v>
      </c>
      <c r="M15" s="8">
        <f>G15*I15/C15</f>
        <v>50.4</v>
      </c>
      <c r="N15" s="22">
        <v>0</v>
      </c>
      <c r="O15" s="7">
        <v>12.5</v>
      </c>
      <c r="P15" s="8">
        <f>D15*O15/C15</f>
        <v>1.4</v>
      </c>
      <c r="Q15" s="8">
        <f>E15*O15/C15</f>
        <v>0.14000000000000001</v>
      </c>
      <c r="R15" s="8">
        <f>F15*O15/C15</f>
        <v>8.75</v>
      </c>
      <c r="S15" s="11">
        <f>G15*O15/C15</f>
        <v>42</v>
      </c>
      <c r="T15" s="68">
        <v>0</v>
      </c>
    </row>
    <row r="16" spans="1:21" ht="17.25" customHeight="1">
      <c r="A16" s="205">
        <v>27167</v>
      </c>
      <c r="B16" s="6" t="s">
        <v>223</v>
      </c>
      <c r="C16" s="7">
        <v>100</v>
      </c>
      <c r="D16" s="8">
        <v>1.2</v>
      </c>
      <c r="E16" s="8">
        <v>2</v>
      </c>
      <c r="F16" s="8">
        <v>5.3</v>
      </c>
      <c r="G16" s="8">
        <v>44.1</v>
      </c>
      <c r="H16" s="8">
        <v>0</v>
      </c>
      <c r="I16" s="7">
        <v>180</v>
      </c>
      <c r="J16" s="8">
        <f t="shared" ref="J16:J21" si="1">D16/100*I16</f>
        <v>2.16</v>
      </c>
      <c r="K16" s="8">
        <f t="shared" ref="K16:K21" si="2">E16/100*I16</f>
        <v>3.6</v>
      </c>
      <c r="L16" s="8">
        <f t="shared" ref="L16:L21" si="3">F16/100*I16</f>
        <v>9.5399999999999991</v>
      </c>
      <c r="M16" s="8">
        <f t="shared" ref="M16:M21" si="4">G16/100*I16</f>
        <v>79.38</v>
      </c>
      <c r="N16" s="22">
        <f t="shared" ref="N16:N21" si="5">H16/100*I16</f>
        <v>0</v>
      </c>
      <c r="O16" s="7">
        <v>150</v>
      </c>
      <c r="P16" s="8">
        <f t="shared" ref="P16:P21" si="6">D16/100*O16</f>
        <v>1.8</v>
      </c>
      <c r="Q16" s="8">
        <f t="shared" ref="Q16:Q21" si="7">E16/100*O16</f>
        <v>3</v>
      </c>
      <c r="R16" s="8">
        <f t="shared" ref="R16:R21" si="8">F16/100*O16</f>
        <v>7.95</v>
      </c>
      <c r="S16" s="11">
        <f t="shared" ref="S16:S21" si="9">G16/100*O16</f>
        <v>66.150000000000006</v>
      </c>
      <c r="T16" s="68">
        <f t="shared" ref="T16:T19" si="10">H16/100*O16</f>
        <v>0</v>
      </c>
    </row>
    <row r="17" spans="1:20" ht="17.25" customHeight="1">
      <c r="A17" s="198">
        <v>75132</v>
      </c>
      <c r="B17" s="12" t="s">
        <v>25</v>
      </c>
      <c r="C17" s="7">
        <v>100</v>
      </c>
      <c r="D17" s="8">
        <v>15</v>
      </c>
      <c r="E17" s="8">
        <v>21.29</v>
      </c>
      <c r="F17" s="8">
        <v>15.14</v>
      </c>
      <c r="G17" s="8">
        <v>314.29000000000002</v>
      </c>
      <c r="H17" s="8">
        <v>0.39</v>
      </c>
      <c r="I17" s="7">
        <v>70</v>
      </c>
      <c r="J17" s="8">
        <f>D17/100*I17</f>
        <v>10.5</v>
      </c>
      <c r="K17" s="8">
        <f t="shared" si="2"/>
        <v>14.902999999999999</v>
      </c>
      <c r="L17" s="8">
        <f t="shared" si="3"/>
        <v>10.598000000000001</v>
      </c>
      <c r="M17" s="8">
        <f t="shared" si="4"/>
        <v>220.00300000000001</v>
      </c>
      <c r="N17" s="22">
        <f t="shared" si="5"/>
        <v>0.27300000000000002</v>
      </c>
      <c r="O17" s="7">
        <v>50</v>
      </c>
      <c r="P17" s="8">
        <f t="shared" si="6"/>
        <v>7.5</v>
      </c>
      <c r="Q17" s="8">
        <f t="shared" si="7"/>
        <v>10.645</v>
      </c>
      <c r="R17" s="8">
        <f t="shared" si="8"/>
        <v>7.57</v>
      </c>
      <c r="S17" s="11">
        <f t="shared" si="9"/>
        <v>157.14500000000001</v>
      </c>
      <c r="T17" s="68">
        <f t="shared" si="10"/>
        <v>0.19500000000000001</v>
      </c>
    </row>
    <row r="18" spans="1:20" ht="17.25" customHeight="1">
      <c r="A18" s="198">
        <v>17157</v>
      </c>
      <c r="B18" s="12" t="s">
        <v>27</v>
      </c>
      <c r="C18" s="7">
        <v>100</v>
      </c>
      <c r="D18" s="8">
        <v>1.85</v>
      </c>
      <c r="E18" s="8">
        <v>2.92</v>
      </c>
      <c r="F18" s="8">
        <v>19.62</v>
      </c>
      <c r="G18" s="8">
        <v>114.62</v>
      </c>
      <c r="H18" s="8">
        <v>0</v>
      </c>
      <c r="I18" s="7">
        <v>130</v>
      </c>
      <c r="J18" s="8">
        <f t="shared" si="1"/>
        <v>2.4050000000000002</v>
      </c>
      <c r="K18" s="8">
        <f t="shared" si="2"/>
        <v>3.7959999999999998</v>
      </c>
      <c r="L18" s="8">
        <f t="shared" si="3"/>
        <v>25.506</v>
      </c>
      <c r="M18" s="8">
        <f t="shared" si="4"/>
        <v>149.006</v>
      </c>
      <c r="N18" s="22">
        <f t="shared" si="5"/>
        <v>0</v>
      </c>
      <c r="O18" s="7">
        <v>100</v>
      </c>
      <c r="P18" s="8">
        <f t="shared" si="6"/>
        <v>1.8500000000000003</v>
      </c>
      <c r="Q18" s="8">
        <f t="shared" si="7"/>
        <v>2.92</v>
      </c>
      <c r="R18" s="8">
        <f t="shared" si="8"/>
        <v>19.62</v>
      </c>
      <c r="S18" s="11">
        <f t="shared" si="9"/>
        <v>114.62</v>
      </c>
      <c r="T18" s="68">
        <f t="shared" si="10"/>
        <v>0</v>
      </c>
    </row>
    <row r="19" spans="1:20" ht="17.25" customHeight="1">
      <c r="A19" s="198">
        <v>10527</v>
      </c>
      <c r="B19" s="12" t="s">
        <v>29</v>
      </c>
      <c r="C19" s="7">
        <v>100</v>
      </c>
      <c r="D19" s="8">
        <v>0.25</v>
      </c>
      <c r="E19" s="8">
        <v>0</v>
      </c>
      <c r="F19" s="8">
        <v>13.5</v>
      </c>
      <c r="G19" s="8">
        <v>55</v>
      </c>
      <c r="H19" s="8">
        <v>0.25</v>
      </c>
      <c r="I19" s="7">
        <v>200</v>
      </c>
      <c r="J19" s="8">
        <f t="shared" si="1"/>
        <v>0.5</v>
      </c>
      <c r="K19" s="8">
        <f t="shared" si="2"/>
        <v>0</v>
      </c>
      <c r="L19" s="8">
        <f t="shared" si="3"/>
        <v>27</v>
      </c>
      <c r="M19" s="8">
        <f t="shared" si="4"/>
        <v>110.00000000000001</v>
      </c>
      <c r="N19" s="8">
        <f t="shared" si="5"/>
        <v>0.5</v>
      </c>
      <c r="O19" s="7">
        <v>150</v>
      </c>
      <c r="P19" s="8">
        <f t="shared" si="6"/>
        <v>0.375</v>
      </c>
      <c r="Q19" s="8">
        <f t="shared" si="7"/>
        <v>0</v>
      </c>
      <c r="R19" s="8">
        <f t="shared" si="8"/>
        <v>20.25</v>
      </c>
      <c r="S19" s="11">
        <f t="shared" si="9"/>
        <v>82.5</v>
      </c>
      <c r="T19" s="68">
        <f t="shared" si="10"/>
        <v>0.375</v>
      </c>
    </row>
    <row r="20" spans="1:20" ht="17.25" customHeight="1">
      <c r="A20" s="198">
        <v>89116</v>
      </c>
      <c r="B20" s="12" t="s">
        <v>73</v>
      </c>
      <c r="C20" s="7">
        <v>100</v>
      </c>
      <c r="D20" s="8">
        <v>6.6</v>
      </c>
      <c r="E20" s="8">
        <v>1.2</v>
      </c>
      <c r="F20" s="8">
        <v>33.4</v>
      </c>
      <c r="G20" s="8">
        <v>181</v>
      </c>
      <c r="H20" s="8">
        <v>0</v>
      </c>
      <c r="I20" s="7">
        <v>40</v>
      </c>
      <c r="J20" s="8">
        <f t="shared" si="1"/>
        <v>2.64</v>
      </c>
      <c r="K20" s="8">
        <f t="shared" si="2"/>
        <v>0.48</v>
      </c>
      <c r="L20" s="8">
        <f t="shared" si="3"/>
        <v>13.36</v>
      </c>
      <c r="M20" s="8">
        <f t="shared" si="4"/>
        <v>72.400000000000006</v>
      </c>
      <c r="N20" s="8">
        <f t="shared" si="5"/>
        <v>0</v>
      </c>
      <c r="O20" s="7">
        <v>30</v>
      </c>
      <c r="P20" s="8">
        <f t="shared" si="6"/>
        <v>1.98</v>
      </c>
      <c r="Q20" s="8">
        <f t="shared" si="7"/>
        <v>0.36</v>
      </c>
      <c r="R20" s="8">
        <f t="shared" si="8"/>
        <v>10.02</v>
      </c>
      <c r="S20" s="11">
        <f t="shared" si="9"/>
        <v>54.300000000000004</v>
      </c>
      <c r="T20" s="68">
        <f>H20/100*O21</f>
        <v>0</v>
      </c>
    </row>
    <row r="21" spans="1:20" ht="17.25" customHeight="1">
      <c r="A21" s="67" t="s">
        <v>229</v>
      </c>
      <c r="B21" s="12" t="s">
        <v>32</v>
      </c>
      <c r="C21" s="7">
        <v>100</v>
      </c>
      <c r="D21" s="8">
        <v>1.45</v>
      </c>
      <c r="E21" s="8">
        <v>2.4300000000000002</v>
      </c>
      <c r="F21" s="8">
        <v>9.2799999999999994</v>
      </c>
      <c r="G21" s="8">
        <v>64.7</v>
      </c>
      <c r="H21" s="8">
        <v>2.7</v>
      </c>
      <c r="I21" s="7">
        <v>40</v>
      </c>
      <c r="J21" s="8">
        <f t="shared" si="1"/>
        <v>0.57999999999999996</v>
      </c>
      <c r="K21" s="8">
        <f t="shared" si="2"/>
        <v>0.97200000000000009</v>
      </c>
      <c r="L21" s="8">
        <f t="shared" si="3"/>
        <v>3.7119999999999997</v>
      </c>
      <c r="M21" s="8">
        <f t="shared" si="4"/>
        <v>25.880000000000003</v>
      </c>
      <c r="N21" s="8">
        <f t="shared" si="5"/>
        <v>1.08</v>
      </c>
      <c r="O21" s="7">
        <v>30</v>
      </c>
      <c r="P21" s="8">
        <f t="shared" si="6"/>
        <v>0.43499999999999994</v>
      </c>
      <c r="Q21" s="8">
        <f t="shared" si="7"/>
        <v>0.72900000000000009</v>
      </c>
      <c r="R21" s="8">
        <f t="shared" si="8"/>
        <v>2.7839999999999998</v>
      </c>
      <c r="S21" s="11">
        <f t="shared" si="9"/>
        <v>19.41</v>
      </c>
      <c r="T21" s="68">
        <f t="shared" ref="T21" si="11">H21/100*O21</f>
        <v>0.81</v>
      </c>
    </row>
    <row r="22" spans="1:20" ht="17.25" customHeight="1">
      <c r="A22" s="69"/>
      <c r="B22" s="16"/>
      <c r="C22" s="17"/>
      <c r="D22" s="17"/>
      <c r="E22" s="17"/>
      <c r="F22" s="17"/>
      <c r="G22" s="17"/>
      <c r="H22" s="17"/>
      <c r="I22" s="17">
        <f>I14+I15+I16+I17+I18+I19+I20+I21</f>
        <v>725</v>
      </c>
      <c r="J22" s="17">
        <f>SUM(J16:J21)</f>
        <v>18.785</v>
      </c>
      <c r="K22" s="17">
        <f>SUM(K16:K21)</f>
        <v>23.751000000000001</v>
      </c>
      <c r="L22" s="17">
        <f>SUM(L16:L21)</f>
        <v>89.716000000000008</v>
      </c>
      <c r="M22" s="17">
        <f>SUM(M14:M21)</f>
        <v>773.06899999999996</v>
      </c>
      <c r="N22" s="17">
        <f>N14+N16+N17+N18+N19+N20+N21</f>
        <v>3.4530000000000003</v>
      </c>
      <c r="O22" s="17">
        <f>O14+O15+O16+O17+O18+O19+O20+O21</f>
        <v>552.5</v>
      </c>
      <c r="P22" s="17">
        <f>SUM(P14:P21)</f>
        <v>15.670000000000002</v>
      </c>
      <c r="Q22" s="17">
        <f>SUM(Q14:Q21)</f>
        <v>20.823999999999998</v>
      </c>
      <c r="R22" s="17">
        <f>SUM(R14:R21)</f>
        <v>79.674000000000007</v>
      </c>
      <c r="S22" s="19">
        <f>SUM(S14:S21)</f>
        <v>576.125</v>
      </c>
      <c r="T22" s="70">
        <f>T14+T16+T17+T18+T19+T20+T21</f>
        <v>2.34</v>
      </c>
    </row>
    <row r="23" spans="1:20" ht="17.25" customHeight="1">
      <c r="A23" s="214" t="s">
        <v>192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187"/>
    </row>
    <row r="24" spans="1:20" ht="17.25" customHeight="1">
      <c r="A24" s="186" t="s">
        <v>230</v>
      </c>
      <c r="B24" s="185" t="s">
        <v>264</v>
      </c>
      <c r="C24" s="7">
        <v>100</v>
      </c>
      <c r="D24" s="8">
        <v>2.6</v>
      </c>
      <c r="E24" s="8">
        <v>2.5</v>
      </c>
      <c r="F24" s="8">
        <v>11</v>
      </c>
      <c r="G24" s="8">
        <v>77</v>
      </c>
      <c r="H24" s="8">
        <v>0.6</v>
      </c>
      <c r="I24" s="7">
        <v>200</v>
      </c>
      <c r="J24" s="8">
        <f>D24/100*I24</f>
        <v>5.2</v>
      </c>
      <c r="K24" s="8">
        <f>E24/100*I24</f>
        <v>5</v>
      </c>
      <c r="L24" s="8">
        <f>F24/100*I24</f>
        <v>22</v>
      </c>
      <c r="M24" s="8">
        <f>G24/100*I24</f>
        <v>154</v>
      </c>
      <c r="N24" s="8">
        <f>H24/100*I24</f>
        <v>1.2</v>
      </c>
      <c r="O24" s="7">
        <v>150</v>
      </c>
      <c r="P24" s="8">
        <f>D24/100*O24</f>
        <v>3.9000000000000004</v>
      </c>
      <c r="Q24" s="8">
        <f>E24/100*O24</f>
        <v>3.75</v>
      </c>
      <c r="R24" s="8">
        <f>F24/100*O24</f>
        <v>16.5</v>
      </c>
      <c r="S24" s="8">
        <f>G24/100*O24</f>
        <v>115.5</v>
      </c>
      <c r="T24" s="68">
        <f>H24/100*O24</f>
        <v>0.9</v>
      </c>
    </row>
    <row r="25" spans="1:20" ht="17.25" customHeight="1">
      <c r="A25" s="199">
        <v>8300</v>
      </c>
      <c r="B25" s="185" t="s">
        <v>62</v>
      </c>
      <c r="C25" s="7">
        <v>100</v>
      </c>
      <c r="D25" s="8">
        <v>0.4</v>
      </c>
      <c r="E25" s="8">
        <v>0</v>
      </c>
      <c r="F25" s="8">
        <v>65</v>
      </c>
      <c r="G25" s="8">
        <v>250</v>
      </c>
      <c r="H25" s="8">
        <v>0.5</v>
      </c>
      <c r="I25" s="7">
        <v>20</v>
      </c>
      <c r="J25" s="8">
        <f>I25*D25/C25</f>
        <v>0.08</v>
      </c>
      <c r="K25" s="8">
        <f>I25*E25/C25</f>
        <v>0</v>
      </c>
      <c r="L25" s="8">
        <f>I25*F25/C25</f>
        <v>13</v>
      </c>
      <c r="M25" s="8">
        <f>G25*I25/C25</f>
        <v>50</v>
      </c>
      <c r="N25" s="8">
        <f>I25*H25/C25</f>
        <v>0.1</v>
      </c>
      <c r="O25" s="7">
        <v>20</v>
      </c>
      <c r="P25" s="8">
        <f>O25*D25/C25</f>
        <v>0.08</v>
      </c>
      <c r="Q25" s="8">
        <f>O25*E25/C25</f>
        <v>0</v>
      </c>
      <c r="R25" s="8">
        <f>O25*F25/C25</f>
        <v>13</v>
      </c>
      <c r="S25" s="8">
        <f>O25*G25/C25</f>
        <v>50</v>
      </c>
      <c r="T25" s="68">
        <f>O25*H25/C25</f>
        <v>0.1</v>
      </c>
    </row>
    <row r="26" spans="1:20" ht="17.25" customHeight="1">
      <c r="A26" s="198">
        <v>550555</v>
      </c>
      <c r="B26" s="139" t="s">
        <v>263</v>
      </c>
      <c r="C26" s="140">
        <v>100</v>
      </c>
      <c r="D26" s="140">
        <v>8</v>
      </c>
      <c r="E26" s="140">
        <v>13.5</v>
      </c>
      <c r="F26" s="140">
        <v>41.3</v>
      </c>
      <c r="G26" s="140">
        <v>318</v>
      </c>
      <c r="H26" s="140">
        <v>0.73</v>
      </c>
      <c r="I26" s="140">
        <v>130</v>
      </c>
      <c r="J26" s="140">
        <f>D26*I26/C26</f>
        <v>10.4</v>
      </c>
      <c r="K26" s="140">
        <f>E26*I26/C26</f>
        <v>17.55</v>
      </c>
      <c r="L26" s="140">
        <f>I26*F26/C26</f>
        <v>53.69</v>
      </c>
      <c r="M26" s="140">
        <f>G26*I26/C26</f>
        <v>413.4</v>
      </c>
      <c r="N26" s="140">
        <f>H26*I26/C26</f>
        <v>0.94899999999999995</v>
      </c>
      <c r="O26" s="140">
        <v>100</v>
      </c>
      <c r="P26" s="140">
        <f>D26*O26/C26</f>
        <v>8</v>
      </c>
      <c r="Q26" s="140">
        <f>O26*E26/C26</f>
        <v>13.5</v>
      </c>
      <c r="R26" s="140">
        <f>F26*O26/C26</f>
        <v>41.3</v>
      </c>
      <c r="S26" s="140">
        <f>G26*O26/C26</f>
        <v>318</v>
      </c>
      <c r="T26" s="145">
        <f>H26*O26/C26</f>
        <v>0.73</v>
      </c>
    </row>
    <row r="27" spans="1:20" ht="17.25" customHeight="1">
      <c r="A27" s="200"/>
      <c r="B27" s="201"/>
      <c r="C27" s="202"/>
      <c r="D27" s="202"/>
      <c r="E27" s="202"/>
      <c r="F27" s="202"/>
      <c r="G27" s="202"/>
      <c r="H27" s="202"/>
      <c r="I27" s="202">
        <f t="shared" ref="I27:T27" si="12">I24+I25+I26</f>
        <v>350</v>
      </c>
      <c r="J27" s="202">
        <f t="shared" si="12"/>
        <v>15.68</v>
      </c>
      <c r="K27" s="202">
        <f t="shared" si="12"/>
        <v>22.55</v>
      </c>
      <c r="L27" s="202">
        <f t="shared" si="12"/>
        <v>88.69</v>
      </c>
      <c r="M27" s="202">
        <f t="shared" si="12"/>
        <v>617.4</v>
      </c>
      <c r="N27" s="202">
        <f t="shared" si="12"/>
        <v>2.2490000000000001</v>
      </c>
      <c r="O27" s="202">
        <f t="shared" si="12"/>
        <v>270</v>
      </c>
      <c r="P27" s="202">
        <f t="shared" si="12"/>
        <v>11.98</v>
      </c>
      <c r="Q27" s="202">
        <f t="shared" si="12"/>
        <v>17.25</v>
      </c>
      <c r="R27" s="202">
        <f t="shared" si="12"/>
        <v>70.8</v>
      </c>
      <c r="S27" s="202">
        <f t="shared" si="12"/>
        <v>483.5</v>
      </c>
      <c r="T27" s="203">
        <f t="shared" si="12"/>
        <v>1.73</v>
      </c>
    </row>
    <row r="28" spans="1:20" ht="17.25" customHeight="1">
      <c r="A28" s="204"/>
      <c r="B28" s="101"/>
      <c r="C28" s="102"/>
      <c r="D28" s="102"/>
      <c r="E28" s="102"/>
      <c r="F28" s="102"/>
      <c r="G28" s="102"/>
      <c r="H28" s="102"/>
      <c r="I28" s="102">
        <f>I27+I22+I12+I9</f>
        <v>1600</v>
      </c>
      <c r="J28" s="102">
        <f>J9+J12+J22</f>
        <v>32.314999999999998</v>
      </c>
      <c r="K28" s="102">
        <f t="shared" ref="K28:T28" si="13">K27+K22+K12+K9</f>
        <v>56.166000000000004</v>
      </c>
      <c r="L28" s="102">
        <f t="shared" si="13"/>
        <v>248.036</v>
      </c>
      <c r="M28" s="102">
        <f t="shared" si="13"/>
        <v>1834.7890000000002</v>
      </c>
      <c r="N28" s="102">
        <f t="shared" si="13"/>
        <v>8.7445000000000004</v>
      </c>
      <c r="O28" s="102">
        <f t="shared" si="13"/>
        <v>1262.5</v>
      </c>
      <c r="P28" s="102">
        <f t="shared" si="13"/>
        <v>38.734999999999999</v>
      </c>
      <c r="Q28" s="102">
        <f t="shared" si="13"/>
        <v>45.801499999999997</v>
      </c>
      <c r="R28" s="102">
        <f t="shared" si="13"/>
        <v>211.99399999999997</v>
      </c>
      <c r="S28" s="102">
        <f t="shared" si="13"/>
        <v>1440</v>
      </c>
      <c r="T28" s="102">
        <f t="shared" si="13"/>
        <v>6.9210000000000003</v>
      </c>
    </row>
    <row r="29" spans="1:20" ht="24.75" customHeight="1" thickBot="1">
      <c r="A29" s="114"/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97"/>
    </row>
    <row r="30" spans="1:20" ht="26.25" customHeight="1">
      <c r="A30" s="218" t="s">
        <v>216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20"/>
    </row>
    <row r="31" spans="1:20" ht="19.5" customHeight="1">
      <c r="A31" s="217" t="s">
        <v>10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6"/>
    </row>
    <row r="32" spans="1:20" ht="17.25" customHeight="1">
      <c r="A32" s="71" t="s">
        <v>265</v>
      </c>
      <c r="B32" s="130" t="s">
        <v>146</v>
      </c>
      <c r="C32" s="21">
        <v>100</v>
      </c>
      <c r="D32" s="22">
        <v>3.2</v>
      </c>
      <c r="E32" s="22">
        <v>5.7</v>
      </c>
      <c r="F32" s="22">
        <v>17.88</v>
      </c>
      <c r="G32" s="22">
        <v>135.6</v>
      </c>
      <c r="H32" s="22">
        <v>0.71</v>
      </c>
      <c r="I32" s="23">
        <v>180</v>
      </c>
      <c r="J32" s="24">
        <f>D32/100*I32</f>
        <v>5.76</v>
      </c>
      <c r="K32" s="24">
        <f>E32/100*I32</f>
        <v>10.26</v>
      </c>
      <c r="L32" s="24">
        <f>F32/100*I32</f>
        <v>32.183999999999997</v>
      </c>
      <c r="M32" s="24">
        <f>G32/100*I32</f>
        <v>244.07999999999998</v>
      </c>
      <c r="N32" s="24">
        <f>H32/100*I32</f>
        <v>1.278</v>
      </c>
      <c r="O32" s="21">
        <v>150</v>
      </c>
      <c r="P32" s="22">
        <f>D32/100*O32</f>
        <v>4.8</v>
      </c>
      <c r="Q32" s="22">
        <f>E32/100*O32</f>
        <v>8.5500000000000007</v>
      </c>
      <c r="R32" s="22">
        <f>F32/100*O32</f>
        <v>26.819999999999997</v>
      </c>
      <c r="S32" s="25">
        <f>G32/100*O32</f>
        <v>203.39999999999998</v>
      </c>
      <c r="T32" s="72">
        <f>H32/100*O32</f>
        <v>1.0649999999999999</v>
      </c>
    </row>
    <row r="33" spans="1:20" ht="17.25" customHeight="1">
      <c r="A33" s="67" t="s">
        <v>39</v>
      </c>
      <c r="B33" s="6" t="s">
        <v>40</v>
      </c>
      <c r="C33" s="7">
        <v>100</v>
      </c>
      <c r="D33" s="8">
        <v>0.05</v>
      </c>
      <c r="E33" s="8">
        <v>1.4999999999999999E-2</v>
      </c>
      <c r="F33" s="8">
        <v>4.55</v>
      </c>
      <c r="G33" s="8">
        <v>12.5</v>
      </c>
      <c r="H33" s="8">
        <v>0</v>
      </c>
      <c r="I33" s="9">
        <v>200</v>
      </c>
      <c r="J33" s="10">
        <f>D33/C33*I33</f>
        <v>0.1</v>
      </c>
      <c r="K33" s="10">
        <f>E33/C33*I33</f>
        <v>0.03</v>
      </c>
      <c r="L33" s="10">
        <f>F33/C33*I33</f>
        <v>9.1</v>
      </c>
      <c r="M33" s="10">
        <f>G33/C33*I33</f>
        <v>25</v>
      </c>
      <c r="N33" s="10">
        <v>0</v>
      </c>
      <c r="O33" s="7">
        <v>150</v>
      </c>
      <c r="P33" s="8">
        <f>D33/C33*O33</f>
        <v>7.4999999999999997E-2</v>
      </c>
      <c r="Q33" s="8">
        <f>E33/C33*O33</f>
        <v>2.2499999999999999E-2</v>
      </c>
      <c r="R33" s="8">
        <f>F33/C33*O33</f>
        <v>6.8250000000000002</v>
      </c>
      <c r="S33" s="11">
        <f>G33/C33*O33</f>
        <v>18.75</v>
      </c>
      <c r="T33" s="68">
        <v>0</v>
      </c>
    </row>
    <row r="34" spans="1:20" ht="17.25" customHeight="1">
      <c r="A34" s="67" t="s">
        <v>226</v>
      </c>
      <c r="B34" s="6" t="s">
        <v>15</v>
      </c>
      <c r="C34" s="7">
        <v>100</v>
      </c>
      <c r="D34" s="8">
        <v>7.5</v>
      </c>
      <c r="E34" s="8">
        <v>2.9</v>
      </c>
      <c r="F34" s="8">
        <v>51.4</v>
      </c>
      <c r="G34" s="8">
        <v>262</v>
      </c>
      <c r="H34" s="8">
        <v>0</v>
      </c>
      <c r="I34" s="9">
        <v>30</v>
      </c>
      <c r="J34" s="10">
        <f>D34/100*I34</f>
        <v>2.25</v>
      </c>
      <c r="K34" s="10">
        <f>E34/100*I34</f>
        <v>0.86999999999999988</v>
      </c>
      <c r="L34" s="10">
        <f>F34/100*I34</f>
        <v>15.42</v>
      </c>
      <c r="M34" s="10">
        <f>G34/100*I34</f>
        <v>78.600000000000009</v>
      </c>
      <c r="N34" s="10">
        <f>H34/100*I34</f>
        <v>0</v>
      </c>
      <c r="O34" s="7">
        <v>30</v>
      </c>
      <c r="P34" s="8">
        <f>D34/100*O34</f>
        <v>2.25</v>
      </c>
      <c r="Q34" s="8">
        <f>E34/100*O34</f>
        <v>0.86999999999999988</v>
      </c>
      <c r="R34" s="8">
        <f>F34/100*O34</f>
        <v>15.42</v>
      </c>
      <c r="S34" s="11">
        <f>G34/100*O34</f>
        <v>78.600000000000009</v>
      </c>
      <c r="T34" s="68">
        <f>H34/100*O34</f>
        <v>0</v>
      </c>
    </row>
    <row r="35" spans="1:20" ht="17.25" customHeight="1">
      <c r="A35" s="67" t="s">
        <v>257</v>
      </c>
      <c r="B35" s="6" t="s">
        <v>42</v>
      </c>
      <c r="C35" s="7">
        <v>100</v>
      </c>
      <c r="D35" s="8">
        <v>0.5</v>
      </c>
      <c r="E35" s="8">
        <v>82.6</v>
      </c>
      <c r="F35" s="8">
        <v>0.8</v>
      </c>
      <c r="G35" s="8">
        <v>748</v>
      </c>
      <c r="H35" s="8">
        <v>0</v>
      </c>
      <c r="I35" s="9">
        <v>7</v>
      </c>
      <c r="J35" s="10">
        <f>D35/100*I35</f>
        <v>3.5000000000000003E-2</v>
      </c>
      <c r="K35" s="10">
        <f>E35/100*I35</f>
        <v>5.782</v>
      </c>
      <c r="L35" s="10">
        <f>F35/100*I35</f>
        <v>5.6000000000000001E-2</v>
      </c>
      <c r="M35" s="10">
        <f>G35/100*I35</f>
        <v>52.36</v>
      </c>
      <c r="N35" s="10">
        <f>H35/100*I35</f>
        <v>0</v>
      </c>
      <c r="O35" s="7">
        <v>5</v>
      </c>
      <c r="P35" s="8">
        <f>D35/100*O35</f>
        <v>2.5000000000000001E-2</v>
      </c>
      <c r="Q35" s="8">
        <f>E35/100*O35</f>
        <v>4.13</v>
      </c>
      <c r="R35" s="8">
        <f>F35/100*O35</f>
        <v>0.04</v>
      </c>
      <c r="S35" s="11">
        <f>G35/100*O35</f>
        <v>37.400000000000006</v>
      </c>
      <c r="T35" s="68">
        <f>H35/100*O35</f>
        <v>0</v>
      </c>
    </row>
    <row r="36" spans="1:20" ht="17.25" customHeight="1">
      <c r="A36" s="73"/>
      <c r="B36" s="13"/>
      <c r="C36" s="7"/>
      <c r="D36" s="7"/>
      <c r="E36" s="7"/>
      <c r="F36" s="7"/>
      <c r="G36" s="7"/>
      <c r="H36" s="7"/>
      <c r="I36" s="9">
        <f>I32+I33+I34+I35</f>
        <v>417</v>
      </c>
      <c r="J36" s="9">
        <f>SUM(J32:J35)</f>
        <v>8.1449999999999996</v>
      </c>
      <c r="K36" s="9">
        <f>SUM(K32:K35)</f>
        <v>16.942</v>
      </c>
      <c r="L36" s="9">
        <f>SUM(L32:L35)</f>
        <v>56.76</v>
      </c>
      <c r="M36" s="9">
        <f>M32+M33+M34+M35</f>
        <v>400.04</v>
      </c>
      <c r="N36" s="9">
        <f>N32+N34+N35</f>
        <v>1.278</v>
      </c>
      <c r="O36" s="7">
        <f>O32+O33+O34+O35</f>
        <v>335</v>
      </c>
      <c r="P36" s="7">
        <f>SUM(P32:P35)</f>
        <v>7.15</v>
      </c>
      <c r="Q36" s="7">
        <f>SUM(Q32:Q35)</f>
        <v>13.572500000000002</v>
      </c>
      <c r="R36" s="7">
        <f>SUM(R32:R35)</f>
        <v>49.104999999999997</v>
      </c>
      <c r="S36" s="14">
        <f>SUM(S32:S35)</f>
        <v>338.15</v>
      </c>
      <c r="T36" s="74">
        <f>T32+T34+T35</f>
        <v>1.0649999999999999</v>
      </c>
    </row>
    <row r="37" spans="1:20" ht="20.25" customHeight="1">
      <c r="A37" s="217" t="s">
        <v>18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6"/>
    </row>
    <row r="38" spans="1:20" ht="17.25" customHeight="1">
      <c r="A38" s="71" t="s">
        <v>232</v>
      </c>
      <c r="B38" s="20" t="s">
        <v>157</v>
      </c>
      <c r="C38" s="21">
        <v>100</v>
      </c>
      <c r="D38" s="22">
        <v>0.4</v>
      </c>
      <c r="E38" s="22">
        <v>0.4</v>
      </c>
      <c r="F38" s="22">
        <v>9.8000000000000007</v>
      </c>
      <c r="G38" s="22">
        <v>47</v>
      </c>
      <c r="H38" s="22">
        <v>10</v>
      </c>
      <c r="I38" s="9">
        <v>100</v>
      </c>
      <c r="J38" s="24">
        <f>D38/100*I38</f>
        <v>0.4</v>
      </c>
      <c r="K38" s="24">
        <f>E38/100*I38</f>
        <v>0.4</v>
      </c>
      <c r="L38" s="24">
        <f>F38/100*I38</f>
        <v>9.8000000000000007</v>
      </c>
      <c r="M38" s="24">
        <f>G38/100*I38</f>
        <v>47</v>
      </c>
      <c r="N38" s="24">
        <f>H38/100*I38</f>
        <v>10</v>
      </c>
      <c r="O38" s="21">
        <v>100</v>
      </c>
      <c r="P38" s="22">
        <f>D38/100*O38</f>
        <v>0.4</v>
      </c>
      <c r="Q38" s="22">
        <f>E38/100*O38</f>
        <v>0.4</v>
      </c>
      <c r="R38" s="22">
        <f>F38/100*O38</f>
        <v>9.8000000000000007</v>
      </c>
      <c r="S38" s="25">
        <f>G38/100*O38</f>
        <v>47</v>
      </c>
      <c r="T38" s="72">
        <f>H38/100*O38</f>
        <v>10</v>
      </c>
    </row>
    <row r="39" spans="1:20" ht="17.25" customHeight="1">
      <c r="A39" s="73"/>
      <c r="B39" s="13"/>
      <c r="C39" s="7"/>
      <c r="D39" s="7"/>
      <c r="E39" s="7"/>
      <c r="F39" s="7"/>
      <c r="G39" s="7"/>
      <c r="H39" s="7"/>
      <c r="I39" s="9">
        <v>100</v>
      </c>
      <c r="J39" s="9">
        <f>J38</f>
        <v>0.4</v>
      </c>
      <c r="K39" s="9">
        <f>K38</f>
        <v>0.4</v>
      </c>
      <c r="L39" s="9">
        <f>L38</f>
        <v>9.8000000000000007</v>
      </c>
      <c r="M39" s="9">
        <f t="shared" ref="M39:N39" si="14">M38</f>
        <v>47</v>
      </c>
      <c r="N39" s="9">
        <f t="shared" si="14"/>
        <v>10</v>
      </c>
      <c r="O39" s="7">
        <f t="shared" ref="O39:T39" si="15">O38</f>
        <v>100</v>
      </c>
      <c r="P39" s="7">
        <f t="shared" si="15"/>
        <v>0.4</v>
      </c>
      <c r="Q39" s="7">
        <f t="shared" si="15"/>
        <v>0.4</v>
      </c>
      <c r="R39" s="7">
        <f t="shared" si="15"/>
        <v>9.8000000000000007</v>
      </c>
      <c r="S39" s="14">
        <f t="shared" si="15"/>
        <v>47</v>
      </c>
      <c r="T39" s="74">
        <f t="shared" si="15"/>
        <v>10</v>
      </c>
    </row>
    <row r="40" spans="1:20" ht="20.25" customHeight="1">
      <c r="A40" s="217" t="s">
        <v>20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6"/>
    </row>
    <row r="41" spans="1:20" ht="17.25" customHeight="1">
      <c r="A41" s="67" t="s">
        <v>190</v>
      </c>
      <c r="B41" s="12" t="s">
        <v>181</v>
      </c>
      <c r="C41" s="7">
        <v>100</v>
      </c>
      <c r="D41" s="8">
        <v>1.33</v>
      </c>
      <c r="E41" s="8">
        <v>8.16</v>
      </c>
      <c r="F41" s="8">
        <v>8</v>
      </c>
      <c r="G41" s="8">
        <v>110</v>
      </c>
      <c r="H41" s="8">
        <v>1.87</v>
      </c>
      <c r="I41" s="9">
        <v>50</v>
      </c>
      <c r="J41" s="10">
        <f t="shared" ref="J41" si="16">D41/100*I41</f>
        <v>0.66500000000000004</v>
      </c>
      <c r="K41" s="10">
        <f t="shared" ref="K41" si="17">E41/100*I41</f>
        <v>4.08</v>
      </c>
      <c r="L41" s="10">
        <f t="shared" ref="L41" si="18">F41/100*I41</f>
        <v>4</v>
      </c>
      <c r="M41" s="10">
        <f t="shared" ref="M41" si="19">G41/100*I41</f>
        <v>55.000000000000007</v>
      </c>
      <c r="N41" s="10">
        <f t="shared" ref="N41" si="20">H41/100*I41</f>
        <v>0.93500000000000005</v>
      </c>
      <c r="O41" s="7">
        <v>30</v>
      </c>
      <c r="P41" s="8">
        <f t="shared" ref="P41" si="21">D41/100*O41</f>
        <v>0.39900000000000002</v>
      </c>
      <c r="Q41" s="8">
        <f t="shared" ref="Q41" si="22">E41/100*O41</f>
        <v>2.4480000000000004</v>
      </c>
      <c r="R41" s="8">
        <f t="shared" ref="R41" si="23">F41/100*O41</f>
        <v>2.4</v>
      </c>
      <c r="S41" s="11">
        <f t="shared" ref="S41" si="24">G41/100*O41</f>
        <v>33</v>
      </c>
      <c r="T41" s="68">
        <f t="shared" ref="T41" si="25">H41/100*O41</f>
        <v>0.56100000000000005</v>
      </c>
    </row>
    <row r="42" spans="1:20" ht="17.25" customHeight="1">
      <c r="A42" s="67" t="s">
        <v>45</v>
      </c>
      <c r="B42" s="6" t="s">
        <v>46</v>
      </c>
      <c r="C42" s="7">
        <v>100</v>
      </c>
      <c r="D42" s="8">
        <v>1.1000000000000001</v>
      </c>
      <c r="E42" s="8">
        <v>0.55000000000000004</v>
      </c>
      <c r="F42" s="8">
        <v>4.2</v>
      </c>
      <c r="G42" s="8">
        <v>61.2</v>
      </c>
      <c r="H42" s="8">
        <v>8.1999999999999993</v>
      </c>
      <c r="I42" s="9">
        <v>180</v>
      </c>
      <c r="J42" s="10">
        <f t="shared" ref="J42:J46" si="26">D42/100*I42</f>
        <v>1.9800000000000002</v>
      </c>
      <c r="K42" s="10">
        <f t="shared" ref="K42:K46" si="27">E42/100*I42</f>
        <v>0.9900000000000001</v>
      </c>
      <c r="L42" s="10">
        <f t="shared" ref="L42:L46" si="28">F42/100*I42</f>
        <v>7.5600000000000005</v>
      </c>
      <c r="M42" s="10">
        <f t="shared" ref="M42:M46" si="29">G42/100*I42</f>
        <v>110.16</v>
      </c>
      <c r="N42" s="10">
        <f t="shared" ref="N42:N46" si="30">H42/100*I42</f>
        <v>14.759999999999998</v>
      </c>
      <c r="O42" s="7">
        <v>150</v>
      </c>
      <c r="P42" s="8">
        <f t="shared" ref="P42:P46" si="31">D42/100*O42</f>
        <v>1.6500000000000001</v>
      </c>
      <c r="Q42" s="8">
        <f t="shared" ref="Q42:Q46" si="32">E42/100*O42</f>
        <v>0.82500000000000007</v>
      </c>
      <c r="R42" s="8">
        <f t="shared" ref="R42:R46" si="33">F42/100*O42</f>
        <v>6.3000000000000007</v>
      </c>
      <c r="S42" s="11">
        <f t="shared" ref="S42:S46" si="34">G42/100*O42</f>
        <v>91.8</v>
      </c>
      <c r="T42" s="68">
        <f t="shared" ref="T42:T45" si="35">H42/100*O42</f>
        <v>12.299999999999999</v>
      </c>
    </row>
    <row r="43" spans="1:20" ht="17.25" customHeight="1">
      <c r="A43" s="186" t="s">
        <v>160</v>
      </c>
      <c r="B43" s="6" t="s">
        <v>220</v>
      </c>
      <c r="C43" s="7">
        <v>100</v>
      </c>
      <c r="D43" s="8">
        <v>16.29</v>
      </c>
      <c r="E43" s="8">
        <v>16</v>
      </c>
      <c r="F43" s="8">
        <v>19.29</v>
      </c>
      <c r="G43" s="8">
        <v>288.57</v>
      </c>
      <c r="H43" s="8">
        <v>1.43</v>
      </c>
      <c r="I43" s="9">
        <v>100</v>
      </c>
      <c r="J43" s="10">
        <f t="shared" si="26"/>
        <v>16.29</v>
      </c>
      <c r="K43" s="10">
        <f t="shared" si="27"/>
        <v>16</v>
      </c>
      <c r="L43" s="10">
        <f t="shared" si="28"/>
        <v>19.29</v>
      </c>
      <c r="M43" s="10">
        <f t="shared" si="29"/>
        <v>288.57</v>
      </c>
      <c r="N43" s="10">
        <f t="shared" si="30"/>
        <v>1.43</v>
      </c>
      <c r="O43" s="7">
        <v>70</v>
      </c>
      <c r="P43" s="8">
        <f t="shared" si="31"/>
        <v>11.402999999999999</v>
      </c>
      <c r="Q43" s="8">
        <f t="shared" si="32"/>
        <v>11.200000000000001</v>
      </c>
      <c r="R43" s="8">
        <f t="shared" si="33"/>
        <v>13.502999999999998</v>
      </c>
      <c r="S43" s="11">
        <f t="shared" si="34"/>
        <v>201.999</v>
      </c>
      <c r="T43" s="68">
        <f t="shared" si="35"/>
        <v>1.0010000000000001</v>
      </c>
    </row>
    <row r="44" spans="1:20" ht="17.25" customHeight="1">
      <c r="A44" s="67" t="s">
        <v>205</v>
      </c>
      <c r="B44" s="6" t="s">
        <v>50</v>
      </c>
      <c r="C44" s="7">
        <v>100</v>
      </c>
      <c r="D44" s="8">
        <v>4.08</v>
      </c>
      <c r="E44" s="8">
        <v>2.31</v>
      </c>
      <c r="F44" s="8">
        <v>21.62</v>
      </c>
      <c r="G44" s="8">
        <v>142</v>
      </c>
      <c r="H44" s="8">
        <v>0</v>
      </c>
      <c r="I44" s="9">
        <v>130</v>
      </c>
      <c r="J44" s="10">
        <f t="shared" si="26"/>
        <v>5.3040000000000003</v>
      </c>
      <c r="K44" s="10">
        <f t="shared" si="27"/>
        <v>3.0029999999999997</v>
      </c>
      <c r="L44" s="10">
        <f t="shared" si="28"/>
        <v>28.106000000000002</v>
      </c>
      <c r="M44" s="10">
        <f t="shared" si="29"/>
        <v>184.6</v>
      </c>
      <c r="N44" s="10">
        <f t="shared" si="30"/>
        <v>0</v>
      </c>
      <c r="O44" s="7">
        <v>100</v>
      </c>
      <c r="P44" s="8">
        <f t="shared" si="31"/>
        <v>4.08</v>
      </c>
      <c r="Q44" s="8">
        <f t="shared" si="32"/>
        <v>2.31</v>
      </c>
      <c r="R44" s="8">
        <f t="shared" si="33"/>
        <v>21.62</v>
      </c>
      <c r="S44" s="11">
        <f t="shared" si="34"/>
        <v>142</v>
      </c>
      <c r="T44" s="68">
        <f t="shared" si="35"/>
        <v>0</v>
      </c>
    </row>
    <row r="45" spans="1:20" ht="17.25" customHeight="1">
      <c r="A45" s="67" t="s">
        <v>234</v>
      </c>
      <c r="B45" s="12" t="s">
        <v>72</v>
      </c>
      <c r="C45" s="7">
        <v>100</v>
      </c>
      <c r="D45" s="8">
        <v>0.35</v>
      </c>
      <c r="E45" s="8">
        <v>0.15</v>
      </c>
      <c r="F45" s="8">
        <v>11.4</v>
      </c>
      <c r="G45" s="8">
        <v>48.5</v>
      </c>
      <c r="H45" s="8">
        <v>35</v>
      </c>
      <c r="I45" s="9">
        <v>200</v>
      </c>
      <c r="J45" s="10">
        <f t="shared" si="26"/>
        <v>0.7</v>
      </c>
      <c r="K45" s="10">
        <f t="shared" si="27"/>
        <v>0.3</v>
      </c>
      <c r="L45" s="10">
        <f t="shared" si="28"/>
        <v>22.8</v>
      </c>
      <c r="M45" s="10">
        <f t="shared" si="29"/>
        <v>97</v>
      </c>
      <c r="N45" s="10">
        <f t="shared" si="30"/>
        <v>70</v>
      </c>
      <c r="O45" s="7">
        <v>150</v>
      </c>
      <c r="P45" s="8">
        <f t="shared" si="31"/>
        <v>0.52499999999999991</v>
      </c>
      <c r="Q45" s="8">
        <f t="shared" si="32"/>
        <v>0.22500000000000001</v>
      </c>
      <c r="R45" s="8">
        <f t="shared" si="33"/>
        <v>17.100000000000001</v>
      </c>
      <c r="S45" s="11">
        <f t="shared" si="34"/>
        <v>72.75</v>
      </c>
      <c r="T45" s="68">
        <f t="shared" si="35"/>
        <v>52.5</v>
      </c>
    </row>
    <row r="46" spans="1:20" ht="17.25" customHeight="1">
      <c r="A46" s="67" t="s">
        <v>228</v>
      </c>
      <c r="B46" s="12" t="s">
        <v>73</v>
      </c>
      <c r="C46" s="7">
        <v>100</v>
      </c>
      <c r="D46" s="8">
        <v>6.6</v>
      </c>
      <c r="E46" s="8">
        <v>1.2</v>
      </c>
      <c r="F46" s="8">
        <v>33.4</v>
      </c>
      <c r="G46" s="8">
        <v>181</v>
      </c>
      <c r="H46" s="8">
        <v>0</v>
      </c>
      <c r="I46" s="9">
        <v>40</v>
      </c>
      <c r="J46" s="10">
        <f t="shared" si="26"/>
        <v>2.64</v>
      </c>
      <c r="K46" s="10">
        <f t="shared" si="27"/>
        <v>0.48</v>
      </c>
      <c r="L46" s="10">
        <f t="shared" si="28"/>
        <v>13.36</v>
      </c>
      <c r="M46" s="10">
        <f t="shared" si="29"/>
        <v>72.400000000000006</v>
      </c>
      <c r="N46" s="10">
        <f t="shared" si="30"/>
        <v>0</v>
      </c>
      <c r="O46" s="7">
        <v>30</v>
      </c>
      <c r="P46" s="8">
        <f t="shared" si="31"/>
        <v>1.98</v>
      </c>
      <c r="Q46" s="8">
        <f t="shared" si="32"/>
        <v>0.36</v>
      </c>
      <c r="R46" s="8">
        <f t="shared" si="33"/>
        <v>10.02</v>
      </c>
      <c r="S46" s="11">
        <f t="shared" si="34"/>
        <v>54.300000000000004</v>
      </c>
      <c r="T46" s="68">
        <f>H46/100*O47</f>
        <v>0</v>
      </c>
    </row>
    <row r="47" spans="1:20" ht="17.25" customHeight="1">
      <c r="A47" s="73"/>
      <c r="B47" s="13"/>
      <c r="C47" s="7"/>
      <c r="D47" s="7"/>
      <c r="E47" s="7"/>
      <c r="F47" s="7"/>
      <c r="G47" s="7"/>
      <c r="H47" s="7"/>
      <c r="I47" s="9">
        <f>SUM(I41:I46)</f>
        <v>700</v>
      </c>
      <c r="J47" s="9">
        <f>SUM(J41:J46)</f>
        <v>27.578999999999997</v>
      </c>
      <c r="K47" s="9">
        <f>SUM(K41:K46)</f>
        <v>24.853000000000002</v>
      </c>
      <c r="L47" s="9">
        <f>SUM(L41:L46)</f>
        <v>95.116</v>
      </c>
      <c r="M47" s="9">
        <f>SUM(M41:M46)</f>
        <v>807.73</v>
      </c>
      <c r="N47" s="9">
        <f>N41+N42+N43+N44+N45+N46</f>
        <v>87.125</v>
      </c>
      <c r="O47" s="7">
        <f>O41+O42+O43+O44+O45+O46</f>
        <v>530</v>
      </c>
      <c r="P47" s="7">
        <f>SUM(P41:P46)</f>
        <v>20.036999999999995</v>
      </c>
      <c r="Q47" s="7">
        <f>SUM(Q41:Q46)</f>
        <v>17.368000000000002</v>
      </c>
      <c r="R47" s="7">
        <f>SUM(R41:R46)</f>
        <v>70.942999999999998</v>
      </c>
      <c r="S47" s="14">
        <f>SUM(S41:S46)</f>
        <v>595.84899999999993</v>
      </c>
      <c r="T47" s="74">
        <f>T41+T42+T43+T44+T45+T46</f>
        <v>66.361999999999995</v>
      </c>
    </row>
    <row r="48" spans="1:20" ht="19.5" customHeight="1">
      <c r="A48" s="214" t="s">
        <v>191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6"/>
    </row>
    <row r="49" spans="1:20" ht="17.25" customHeight="1">
      <c r="A49" s="67" t="s">
        <v>52</v>
      </c>
      <c r="B49" s="6" t="s">
        <v>53</v>
      </c>
      <c r="C49" s="7">
        <v>100</v>
      </c>
      <c r="D49" s="8">
        <v>8.5</v>
      </c>
      <c r="E49" s="8">
        <v>9.83</v>
      </c>
      <c r="F49" s="8">
        <v>54.5</v>
      </c>
      <c r="G49" s="8">
        <v>335.33</v>
      </c>
      <c r="H49" s="8">
        <v>0</v>
      </c>
      <c r="I49" s="9">
        <v>60</v>
      </c>
      <c r="J49" s="10">
        <f>D49/100*I49</f>
        <v>5.1000000000000005</v>
      </c>
      <c r="K49" s="10">
        <f>E49/100*I49</f>
        <v>5.8979999999999997</v>
      </c>
      <c r="L49" s="10">
        <f>F49/100*I49</f>
        <v>32.700000000000003</v>
      </c>
      <c r="M49" s="10">
        <f>G49/100*I49</f>
        <v>201.19800000000001</v>
      </c>
      <c r="N49" s="10">
        <f>H49/100*I49</f>
        <v>0</v>
      </c>
      <c r="O49" s="7">
        <v>45</v>
      </c>
      <c r="P49" s="8">
        <f>D49/100*O49</f>
        <v>3.8250000000000002</v>
      </c>
      <c r="Q49" s="8">
        <f>E49/100*O49</f>
        <v>4.4234999999999998</v>
      </c>
      <c r="R49" s="8">
        <f>F49/100*O49</f>
        <v>24.525000000000002</v>
      </c>
      <c r="S49" s="11">
        <f>G49/100*O49</f>
        <v>150.89849999999998</v>
      </c>
      <c r="T49" s="68">
        <f>H49/100*O49</f>
        <v>0</v>
      </c>
    </row>
    <row r="50" spans="1:20" ht="17.25" customHeight="1">
      <c r="A50" s="133" t="s">
        <v>235</v>
      </c>
      <c r="B50" s="134" t="s">
        <v>236</v>
      </c>
      <c r="C50" s="17">
        <v>100</v>
      </c>
      <c r="D50" s="135">
        <v>2.75</v>
      </c>
      <c r="E50" s="135">
        <v>2.8</v>
      </c>
      <c r="F50" s="135">
        <v>4.3</v>
      </c>
      <c r="G50" s="135">
        <v>53</v>
      </c>
      <c r="H50" s="135">
        <v>0.52</v>
      </c>
      <c r="I50" s="18">
        <v>200</v>
      </c>
      <c r="J50" s="136">
        <f>D50/C50*I50</f>
        <v>5.5</v>
      </c>
      <c r="K50" s="136">
        <f>E50/C50*I50</f>
        <v>5.6</v>
      </c>
      <c r="L50" s="136">
        <f>F50/C50*I50</f>
        <v>8.6</v>
      </c>
      <c r="M50" s="136">
        <f>G50/C50*I50</f>
        <v>106</v>
      </c>
      <c r="N50" s="136">
        <f>H50/C50*I50</f>
        <v>1.04</v>
      </c>
      <c r="O50" s="17">
        <v>150</v>
      </c>
      <c r="P50" s="135">
        <f>D50/C50*O50</f>
        <v>4.125</v>
      </c>
      <c r="Q50" s="135">
        <f>E50/C50*O50</f>
        <v>4.1999999999999993</v>
      </c>
      <c r="R50" s="135">
        <f>F50/C50*O50</f>
        <v>6.4499999999999993</v>
      </c>
      <c r="S50" s="137">
        <f>G50/C50*O50</f>
        <v>79.5</v>
      </c>
      <c r="T50" s="138">
        <f>H50/C50*O50</f>
        <v>0.77999999999999992</v>
      </c>
    </row>
    <row r="51" spans="1:20" ht="17.25" customHeight="1">
      <c r="A51" s="67" t="s">
        <v>233</v>
      </c>
      <c r="B51" s="15" t="s">
        <v>143</v>
      </c>
      <c r="C51" s="7">
        <v>100</v>
      </c>
      <c r="D51" s="8">
        <v>3.5</v>
      </c>
      <c r="E51" s="8">
        <v>11.67</v>
      </c>
      <c r="F51" s="8">
        <v>6.32</v>
      </c>
      <c r="G51" s="8">
        <v>145</v>
      </c>
      <c r="H51" s="8">
        <v>1.9</v>
      </c>
      <c r="I51" s="9">
        <v>130</v>
      </c>
      <c r="J51" s="10">
        <f t="shared" ref="J51" si="36">D51/100*I51</f>
        <v>4.5500000000000007</v>
      </c>
      <c r="K51" s="10">
        <f t="shared" ref="K51" si="37">E51/100*I51</f>
        <v>15.170999999999999</v>
      </c>
      <c r="L51" s="10">
        <f t="shared" ref="L51" si="38">F51/100*I51</f>
        <v>8.2160000000000011</v>
      </c>
      <c r="M51" s="10">
        <f t="shared" ref="M51" si="39">G51/100*I51</f>
        <v>188.5</v>
      </c>
      <c r="N51" s="10">
        <f t="shared" ref="N51" si="40">H51/100*I51</f>
        <v>2.4699999999999998</v>
      </c>
      <c r="O51" s="7">
        <v>130</v>
      </c>
      <c r="P51" s="8">
        <f t="shared" ref="P51" si="41">D51/100*O51</f>
        <v>4.5500000000000007</v>
      </c>
      <c r="Q51" s="8">
        <f t="shared" ref="Q51" si="42">E51/100*O51</f>
        <v>15.170999999999999</v>
      </c>
      <c r="R51" s="8">
        <f t="shared" ref="R51" si="43">F51/100*O51</f>
        <v>8.2160000000000011</v>
      </c>
      <c r="S51" s="11">
        <f t="shared" ref="S51" si="44">G51/100*O51</f>
        <v>188.5</v>
      </c>
      <c r="T51" s="68">
        <f t="shared" ref="T51" si="45">H51/100*O51</f>
        <v>2.4699999999999998</v>
      </c>
    </row>
    <row r="52" spans="1:20" ht="17.25" customHeight="1">
      <c r="A52" s="143"/>
      <c r="B52" s="139"/>
      <c r="C52" s="140"/>
      <c r="D52" s="140"/>
      <c r="E52" s="140"/>
      <c r="F52" s="140"/>
      <c r="G52" s="140"/>
      <c r="H52" s="140"/>
      <c r="I52" s="141">
        <f t="shared" ref="I52:T52" si="46">I49+I50+I51</f>
        <v>390</v>
      </c>
      <c r="J52" s="141">
        <f t="shared" si="46"/>
        <v>15.150000000000002</v>
      </c>
      <c r="K52" s="141">
        <f t="shared" si="46"/>
        <v>26.668999999999997</v>
      </c>
      <c r="L52" s="141">
        <f t="shared" si="46"/>
        <v>49.516000000000005</v>
      </c>
      <c r="M52" s="141">
        <f t="shared" si="46"/>
        <v>495.69799999999998</v>
      </c>
      <c r="N52" s="141">
        <f t="shared" si="46"/>
        <v>3.51</v>
      </c>
      <c r="O52" s="140">
        <f t="shared" si="46"/>
        <v>325</v>
      </c>
      <c r="P52" s="140">
        <f t="shared" si="46"/>
        <v>12.5</v>
      </c>
      <c r="Q52" s="140">
        <f t="shared" si="46"/>
        <v>23.794499999999999</v>
      </c>
      <c r="R52" s="140">
        <f t="shared" si="46"/>
        <v>39.191000000000003</v>
      </c>
      <c r="S52" s="140">
        <f t="shared" si="46"/>
        <v>418.89850000000001</v>
      </c>
      <c r="T52" s="145">
        <f t="shared" si="46"/>
        <v>3.2499999999999996</v>
      </c>
    </row>
    <row r="53" spans="1:20" ht="17.25" customHeight="1" thickBot="1">
      <c r="A53" s="117"/>
      <c r="B53" s="118"/>
      <c r="C53" s="119"/>
      <c r="D53" s="119"/>
      <c r="E53" s="119"/>
      <c r="F53" s="119"/>
      <c r="G53" s="119"/>
      <c r="H53" s="119"/>
      <c r="I53" s="120">
        <f t="shared" ref="I53:N53" si="47">I36+I39+I47+I52</f>
        <v>1607</v>
      </c>
      <c r="J53" s="120">
        <f t="shared" si="47"/>
        <v>51.274000000000001</v>
      </c>
      <c r="K53" s="120">
        <f t="shared" si="47"/>
        <v>68.864000000000004</v>
      </c>
      <c r="L53" s="120">
        <f t="shared" si="47"/>
        <v>211.19200000000001</v>
      </c>
      <c r="M53" s="120">
        <f t="shared" si="47"/>
        <v>1750.4679999999998</v>
      </c>
      <c r="N53" s="120">
        <f t="shared" si="47"/>
        <v>101.91300000000001</v>
      </c>
      <c r="O53" s="120">
        <f t="shared" ref="O53:T53" si="48">O36+O39+O47+O52</f>
        <v>1290</v>
      </c>
      <c r="P53" s="120">
        <f t="shared" si="48"/>
        <v>40.086999999999996</v>
      </c>
      <c r="Q53" s="120">
        <f t="shared" si="48"/>
        <v>55.135000000000005</v>
      </c>
      <c r="R53" s="120">
        <f t="shared" si="48"/>
        <v>169.03900000000002</v>
      </c>
      <c r="S53" s="122">
        <f t="shared" si="48"/>
        <v>1399.8975</v>
      </c>
      <c r="T53" s="121">
        <f t="shared" si="48"/>
        <v>80.676999999999992</v>
      </c>
    </row>
    <row r="54" spans="1:20" ht="70.5" customHeight="1" thickBot="1">
      <c r="A54" s="208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10"/>
    </row>
    <row r="55" spans="1:20" ht="33" customHeight="1">
      <c r="A55" s="218" t="s">
        <v>217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20"/>
    </row>
    <row r="56" spans="1:20" ht="21.75" customHeight="1">
      <c r="A56" s="217" t="s">
        <v>10</v>
      </c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6"/>
    </row>
    <row r="57" spans="1:20" ht="17.25" customHeight="1">
      <c r="A57" s="67" t="s">
        <v>11</v>
      </c>
      <c r="B57" s="6" t="s">
        <v>61</v>
      </c>
      <c r="C57" s="7">
        <v>100</v>
      </c>
      <c r="D57" s="8">
        <v>3.8</v>
      </c>
      <c r="E57" s="8">
        <v>2.75</v>
      </c>
      <c r="F57" s="8">
        <v>19.45</v>
      </c>
      <c r="G57" s="8">
        <v>135.15</v>
      </c>
      <c r="H57" s="8">
        <v>0.52</v>
      </c>
      <c r="I57" s="9">
        <v>180</v>
      </c>
      <c r="J57" s="10">
        <f>D57/100*I57</f>
        <v>6.84</v>
      </c>
      <c r="K57" s="10">
        <f>E57/100*I57</f>
        <v>4.95</v>
      </c>
      <c r="L57" s="10">
        <f>F57/100*I57</f>
        <v>35.01</v>
      </c>
      <c r="M57" s="10">
        <f>G57/100*I57</f>
        <v>243.27000000000004</v>
      </c>
      <c r="N57" s="10">
        <f>H57/100*I57</f>
        <v>0.93599999999999994</v>
      </c>
      <c r="O57" s="7">
        <v>150</v>
      </c>
      <c r="P57" s="8">
        <f>D57/100*O57</f>
        <v>5.7</v>
      </c>
      <c r="Q57" s="8">
        <f>E57/100*O57</f>
        <v>4.125</v>
      </c>
      <c r="R57" s="8">
        <f>F57/100*O57</f>
        <v>29.175000000000001</v>
      </c>
      <c r="S57" s="11">
        <f>G57/100*O57</f>
        <v>202.72500000000002</v>
      </c>
      <c r="T57" s="68">
        <f>H57/100*O57</f>
        <v>0.77999999999999992</v>
      </c>
    </row>
    <row r="58" spans="1:20" ht="17.25" customHeight="1">
      <c r="A58" s="133" t="s">
        <v>16</v>
      </c>
      <c r="B58" s="134" t="s">
        <v>17</v>
      </c>
      <c r="C58" s="17">
        <v>100</v>
      </c>
      <c r="D58" s="135">
        <v>1.4</v>
      </c>
      <c r="E58" s="135">
        <v>1.1000000000000001</v>
      </c>
      <c r="F58" s="135">
        <v>7.4</v>
      </c>
      <c r="G58" s="135">
        <v>43.5</v>
      </c>
      <c r="H58" s="135">
        <v>0.26</v>
      </c>
      <c r="I58" s="18">
        <v>200</v>
      </c>
      <c r="J58" s="136">
        <f>D58/C58*I58</f>
        <v>2.8</v>
      </c>
      <c r="K58" s="136">
        <f>E58/C58*I58</f>
        <v>2.2000000000000002</v>
      </c>
      <c r="L58" s="136">
        <f>F58/C58*I58</f>
        <v>14.800000000000002</v>
      </c>
      <c r="M58" s="136">
        <f>G58/C58*I58</f>
        <v>87</v>
      </c>
      <c r="N58" s="136">
        <f>H58/C58*I58</f>
        <v>0.52</v>
      </c>
      <c r="O58" s="17">
        <v>150</v>
      </c>
      <c r="P58" s="135">
        <f>D58/C58*O58</f>
        <v>2.0999999999999996</v>
      </c>
      <c r="Q58" s="135">
        <f>E58/C58*O58</f>
        <v>1.6500000000000001</v>
      </c>
      <c r="R58" s="135">
        <f>F58/C58*O58</f>
        <v>11.100000000000001</v>
      </c>
      <c r="S58" s="137">
        <f>G58/C58*O58</f>
        <v>65.25</v>
      </c>
      <c r="T58" s="138">
        <f>H58/C58*O58</f>
        <v>0.38999999999999996</v>
      </c>
    </row>
    <row r="59" spans="1:20" ht="17.25" customHeight="1">
      <c r="A59" s="67" t="s">
        <v>237</v>
      </c>
      <c r="B59" s="6" t="s">
        <v>238</v>
      </c>
      <c r="C59" s="7">
        <v>100</v>
      </c>
      <c r="D59" s="8">
        <v>3</v>
      </c>
      <c r="E59" s="8">
        <v>7.25</v>
      </c>
      <c r="F59" s="8">
        <v>51</v>
      </c>
      <c r="G59" s="8">
        <v>310</v>
      </c>
      <c r="H59" s="8">
        <v>0.25</v>
      </c>
      <c r="I59" s="9">
        <v>60</v>
      </c>
      <c r="J59" s="10">
        <f>D59/100*I59</f>
        <v>1.7999999999999998</v>
      </c>
      <c r="K59" s="10">
        <f>E59/100*I59</f>
        <v>4.3499999999999996</v>
      </c>
      <c r="L59" s="10">
        <f>F59/100*I59</f>
        <v>30.6</v>
      </c>
      <c r="M59" s="10">
        <f>G59/100*I59</f>
        <v>186</v>
      </c>
      <c r="N59" s="10">
        <f>H59/100*I59</f>
        <v>0.15</v>
      </c>
      <c r="O59" s="7">
        <v>45</v>
      </c>
      <c r="P59" s="8">
        <f>D59/100*O59</f>
        <v>1.3499999999999999</v>
      </c>
      <c r="Q59" s="8">
        <f>E59/100*O59</f>
        <v>3.2624999999999997</v>
      </c>
      <c r="R59" s="8">
        <f>F59/100*O59</f>
        <v>22.95</v>
      </c>
      <c r="S59" s="11">
        <f>G59/100*O59</f>
        <v>139.5</v>
      </c>
      <c r="T59" s="68">
        <f>H59/100*O59</f>
        <v>0.1125</v>
      </c>
    </row>
    <row r="60" spans="1:20" ht="17.25" customHeight="1">
      <c r="A60" s="69"/>
      <c r="B60" s="16"/>
      <c r="C60" s="17"/>
      <c r="D60" s="17"/>
      <c r="E60" s="17"/>
      <c r="F60" s="17"/>
      <c r="G60" s="17"/>
      <c r="H60" s="17"/>
      <c r="I60" s="18">
        <f>I57+I58+I59</f>
        <v>440</v>
      </c>
      <c r="J60" s="18">
        <f>SUM(J57:J59)</f>
        <v>11.440000000000001</v>
      </c>
      <c r="K60" s="18">
        <f>SUM(K57:K59)</f>
        <v>11.5</v>
      </c>
      <c r="L60" s="18">
        <f>SUM(L57:L59)</f>
        <v>80.41</v>
      </c>
      <c r="M60" s="18">
        <f>SUM(M57:M59)</f>
        <v>516.27</v>
      </c>
      <c r="N60" s="18">
        <f>N57+N58+N59</f>
        <v>1.6059999999999999</v>
      </c>
      <c r="O60" s="17">
        <f>O57+O58+O59</f>
        <v>345</v>
      </c>
      <c r="P60" s="17">
        <f>SUM(P57:P59)</f>
        <v>9.15</v>
      </c>
      <c r="Q60" s="17">
        <f>SUM(Q57:Q59)</f>
        <v>9.0374999999999996</v>
      </c>
      <c r="R60" s="17">
        <f>SUM(R57:R59)</f>
        <v>63.225000000000009</v>
      </c>
      <c r="S60" s="19">
        <f>S57+S58+S59</f>
        <v>407.47500000000002</v>
      </c>
      <c r="T60" s="70">
        <f>T57+T58+T59</f>
        <v>1.2825</v>
      </c>
    </row>
    <row r="61" spans="1:20" ht="20.25" customHeight="1">
      <c r="A61" s="217" t="s">
        <v>18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131"/>
    </row>
    <row r="62" spans="1:20" ht="17.25" customHeight="1">
      <c r="A62" s="67" t="s">
        <v>224</v>
      </c>
      <c r="B62" s="20" t="s">
        <v>19</v>
      </c>
      <c r="C62" s="21">
        <v>100</v>
      </c>
      <c r="D62" s="22">
        <v>0.5</v>
      </c>
      <c r="E62" s="22">
        <v>0.1</v>
      </c>
      <c r="F62" s="22">
        <v>10.1</v>
      </c>
      <c r="G62" s="22">
        <v>46</v>
      </c>
      <c r="H62" s="22">
        <v>2</v>
      </c>
      <c r="I62" s="9">
        <v>100</v>
      </c>
      <c r="J62" s="10">
        <f>D62/100*I62</f>
        <v>0.5</v>
      </c>
      <c r="K62" s="10">
        <f>E62/100*I62</f>
        <v>0.1</v>
      </c>
      <c r="L62" s="10">
        <f>F62/100*I62</f>
        <v>10.1</v>
      </c>
      <c r="M62" s="10">
        <f>G62/100*I62</f>
        <v>46</v>
      </c>
      <c r="N62" s="10">
        <f>H62/100*I62</f>
        <v>2</v>
      </c>
      <c r="O62" s="7">
        <v>100</v>
      </c>
      <c r="P62" s="8">
        <f>D62/100*O62</f>
        <v>0.5</v>
      </c>
      <c r="Q62" s="8">
        <f>E62/100*O62</f>
        <v>0.1</v>
      </c>
      <c r="R62" s="8">
        <f>F62/100*O62</f>
        <v>10.1</v>
      </c>
      <c r="S62" s="11">
        <f>G62/100*O62</f>
        <v>46</v>
      </c>
      <c r="T62" s="68">
        <f>H62/100*O62</f>
        <v>2</v>
      </c>
    </row>
    <row r="63" spans="1:20" ht="17.25" customHeight="1">
      <c r="A63" s="73"/>
      <c r="B63" s="13"/>
      <c r="C63" s="7"/>
      <c r="D63" s="7"/>
      <c r="E63" s="7"/>
      <c r="F63" s="7"/>
      <c r="G63" s="7"/>
      <c r="H63" s="7"/>
      <c r="I63" s="9">
        <f>I62</f>
        <v>100</v>
      </c>
      <c r="J63" s="9">
        <f t="shared" ref="J63:O63" si="49">J62</f>
        <v>0.5</v>
      </c>
      <c r="K63" s="9">
        <f t="shared" si="49"/>
        <v>0.1</v>
      </c>
      <c r="L63" s="9">
        <f t="shared" si="49"/>
        <v>10.1</v>
      </c>
      <c r="M63" s="9">
        <f t="shared" si="49"/>
        <v>46</v>
      </c>
      <c r="N63" s="9">
        <f t="shared" si="49"/>
        <v>2</v>
      </c>
      <c r="O63" s="7">
        <f t="shared" si="49"/>
        <v>100</v>
      </c>
      <c r="P63" s="7">
        <f>SUM(P62)</f>
        <v>0.5</v>
      </c>
      <c r="Q63" s="7">
        <f>SUM(Q62)</f>
        <v>0.1</v>
      </c>
      <c r="R63" s="7">
        <f>SUM(R62)</f>
        <v>10.1</v>
      </c>
      <c r="S63" s="14">
        <f>SUM(S62)</f>
        <v>46</v>
      </c>
      <c r="T63" s="74">
        <f>T62</f>
        <v>2</v>
      </c>
    </row>
    <row r="64" spans="1:20" ht="21" customHeight="1">
      <c r="A64" s="217" t="s">
        <v>20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6"/>
    </row>
    <row r="65" spans="1:20" ht="29.25" customHeight="1">
      <c r="A65" s="67" t="s">
        <v>63</v>
      </c>
      <c r="B65" s="12" t="s">
        <v>64</v>
      </c>
      <c r="C65" s="7">
        <v>100</v>
      </c>
      <c r="D65" s="8">
        <v>3.83</v>
      </c>
      <c r="E65" s="8">
        <v>9.17</v>
      </c>
      <c r="F65" s="8">
        <v>5.17</v>
      </c>
      <c r="G65" s="8">
        <v>118.33</v>
      </c>
      <c r="H65" s="8">
        <v>13.22</v>
      </c>
      <c r="I65" s="9">
        <v>50</v>
      </c>
      <c r="J65" s="10">
        <f t="shared" ref="J65:J70" si="50">D65/100*I65</f>
        <v>1.915</v>
      </c>
      <c r="K65" s="10">
        <f t="shared" ref="K65:K70" si="51">E65/100*I65</f>
        <v>4.585</v>
      </c>
      <c r="L65" s="10">
        <f t="shared" ref="L65:L70" si="52">F65/100*I65</f>
        <v>2.585</v>
      </c>
      <c r="M65" s="10">
        <f t="shared" ref="M65:M70" si="53">G65/100*I65</f>
        <v>59.164999999999999</v>
      </c>
      <c r="N65" s="10">
        <f t="shared" ref="N65:N70" si="54">H65/100*I65</f>
        <v>6.61</v>
      </c>
      <c r="O65" s="7">
        <v>30</v>
      </c>
      <c r="P65" s="8">
        <f t="shared" ref="P65:P70" si="55">D65/100*O65</f>
        <v>1.149</v>
      </c>
      <c r="Q65" s="8">
        <f t="shared" ref="Q65:Q70" si="56">E65/100*O65</f>
        <v>2.7510000000000003</v>
      </c>
      <c r="R65" s="8">
        <f t="shared" ref="R65:R70" si="57">F65/100*O65</f>
        <v>1.5509999999999999</v>
      </c>
      <c r="S65" s="11">
        <f t="shared" ref="S65:S70" si="58">G65/100*O65</f>
        <v>35.499000000000002</v>
      </c>
      <c r="T65" s="68">
        <f t="shared" ref="T65:T68" si="59">H65/100*O65</f>
        <v>3.9660000000000002</v>
      </c>
    </row>
    <row r="66" spans="1:20" ht="15.75" customHeight="1">
      <c r="A66" s="67" t="s">
        <v>243</v>
      </c>
      <c r="B66" s="12" t="s">
        <v>258</v>
      </c>
      <c r="C66" s="7">
        <v>100</v>
      </c>
      <c r="D66" s="8">
        <v>1</v>
      </c>
      <c r="E66" s="8">
        <v>1.1000000000000001</v>
      </c>
      <c r="F66" s="8">
        <v>7.4</v>
      </c>
      <c r="G66" s="8">
        <v>43.8</v>
      </c>
      <c r="H66" s="8">
        <v>2.4</v>
      </c>
      <c r="I66" s="9">
        <v>180</v>
      </c>
      <c r="J66" s="10">
        <f t="shared" si="50"/>
        <v>1.8</v>
      </c>
      <c r="K66" s="10">
        <f t="shared" si="51"/>
        <v>1.9800000000000002</v>
      </c>
      <c r="L66" s="10">
        <f t="shared" si="52"/>
        <v>13.320000000000002</v>
      </c>
      <c r="M66" s="10">
        <f t="shared" si="53"/>
        <v>78.839999999999989</v>
      </c>
      <c r="N66" s="10">
        <f t="shared" si="54"/>
        <v>4.32</v>
      </c>
      <c r="O66" s="7">
        <v>150</v>
      </c>
      <c r="P66" s="8">
        <f t="shared" si="55"/>
        <v>1.5</v>
      </c>
      <c r="Q66" s="8">
        <f t="shared" si="56"/>
        <v>1.6500000000000001</v>
      </c>
      <c r="R66" s="8">
        <f t="shared" si="57"/>
        <v>11.100000000000001</v>
      </c>
      <c r="S66" s="11">
        <f t="shared" si="58"/>
        <v>65.699999999999989</v>
      </c>
      <c r="T66" s="68">
        <f t="shared" si="59"/>
        <v>3.6</v>
      </c>
    </row>
    <row r="67" spans="1:20" ht="17.25" customHeight="1">
      <c r="A67" s="67" t="s">
        <v>239</v>
      </c>
      <c r="B67" s="12" t="s">
        <v>114</v>
      </c>
      <c r="C67" s="140">
        <v>100</v>
      </c>
      <c r="D67" s="178">
        <v>15</v>
      </c>
      <c r="E67" s="178">
        <v>10.7</v>
      </c>
      <c r="F67" s="178">
        <v>9.2899999999999991</v>
      </c>
      <c r="G67" s="178">
        <v>188.57</v>
      </c>
      <c r="H67" s="178">
        <v>0.86</v>
      </c>
      <c r="I67" s="141">
        <v>70</v>
      </c>
      <c r="J67" s="179">
        <f t="shared" si="50"/>
        <v>10.5</v>
      </c>
      <c r="K67" s="179">
        <f t="shared" si="51"/>
        <v>7.49</v>
      </c>
      <c r="L67" s="179">
        <f t="shared" si="52"/>
        <v>6.5030000000000001</v>
      </c>
      <c r="M67" s="179">
        <f t="shared" si="53"/>
        <v>131.999</v>
      </c>
      <c r="N67" s="179">
        <f t="shared" si="54"/>
        <v>0.60199999999999998</v>
      </c>
      <c r="O67" s="140">
        <v>50</v>
      </c>
      <c r="P67" s="178">
        <f t="shared" si="55"/>
        <v>7.5</v>
      </c>
      <c r="Q67" s="178">
        <f t="shared" si="56"/>
        <v>5.35</v>
      </c>
      <c r="R67" s="178">
        <f t="shared" si="57"/>
        <v>4.6449999999999996</v>
      </c>
      <c r="S67" s="180">
        <f t="shared" si="58"/>
        <v>94.284999999999997</v>
      </c>
      <c r="T67" s="181">
        <v>0</v>
      </c>
    </row>
    <row r="68" spans="1:20" ht="17.25" customHeight="1">
      <c r="A68" s="67" t="s">
        <v>69</v>
      </c>
      <c r="B68" s="12" t="s">
        <v>70</v>
      </c>
      <c r="C68" s="7">
        <v>100</v>
      </c>
      <c r="D68" s="8">
        <v>6.06</v>
      </c>
      <c r="E68" s="8">
        <v>7.24</v>
      </c>
      <c r="F68" s="8">
        <v>10.53</v>
      </c>
      <c r="G68" s="8">
        <v>132</v>
      </c>
      <c r="H68" s="8">
        <v>4.95</v>
      </c>
      <c r="I68" s="9">
        <v>130</v>
      </c>
      <c r="J68" s="10">
        <f t="shared" si="50"/>
        <v>7.8779999999999992</v>
      </c>
      <c r="K68" s="10">
        <f t="shared" si="51"/>
        <v>9.4120000000000008</v>
      </c>
      <c r="L68" s="10">
        <f t="shared" si="52"/>
        <v>13.688999999999998</v>
      </c>
      <c r="M68" s="10">
        <f t="shared" si="53"/>
        <v>171.6</v>
      </c>
      <c r="N68" s="10">
        <f t="shared" si="54"/>
        <v>6.4350000000000005</v>
      </c>
      <c r="O68" s="7">
        <v>110</v>
      </c>
      <c r="P68" s="8">
        <f t="shared" si="55"/>
        <v>6.6659999999999995</v>
      </c>
      <c r="Q68" s="8">
        <f t="shared" si="56"/>
        <v>7.9640000000000004</v>
      </c>
      <c r="R68" s="8">
        <f t="shared" si="57"/>
        <v>11.582999999999998</v>
      </c>
      <c r="S68" s="11">
        <f t="shared" si="58"/>
        <v>145.20000000000002</v>
      </c>
      <c r="T68" s="68">
        <f t="shared" si="59"/>
        <v>5.4450000000000003</v>
      </c>
    </row>
    <row r="69" spans="1:20" ht="18" customHeight="1">
      <c r="A69" s="67" t="s">
        <v>240</v>
      </c>
      <c r="B69" s="12" t="s">
        <v>241</v>
      </c>
      <c r="C69" s="7">
        <v>100</v>
      </c>
      <c r="D69" s="8">
        <v>0.25</v>
      </c>
      <c r="E69" s="8">
        <v>0</v>
      </c>
      <c r="F69" s="8">
        <v>13.5</v>
      </c>
      <c r="G69" s="8">
        <v>55</v>
      </c>
      <c r="H69" s="8">
        <v>0.25</v>
      </c>
      <c r="I69" s="9">
        <v>200</v>
      </c>
      <c r="J69" s="10">
        <f t="shared" si="50"/>
        <v>0.5</v>
      </c>
      <c r="K69" s="10">
        <f t="shared" si="51"/>
        <v>0</v>
      </c>
      <c r="L69" s="10">
        <f t="shared" si="52"/>
        <v>27</v>
      </c>
      <c r="M69" s="10">
        <f t="shared" si="53"/>
        <v>110.00000000000001</v>
      </c>
      <c r="N69" s="10">
        <f t="shared" si="54"/>
        <v>0.5</v>
      </c>
      <c r="O69" s="7">
        <v>150</v>
      </c>
      <c r="P69" s="8">
        <f t="shared" si="55"/>
        <v>0.375</v>
      </c>
      <c r="Q69" s="8">
        <f t="shared" si="56"/>
        <v>0</v>
      </c>
      <c r="R69" s="8">
        <f t="shared" si="57"/>
        <v>20.25</v>
      </c>
      <c r="S69" s="11">
        <f t="shared" si="58"/>
        <v>82.5</v>
      </c>
      <c r="T69" s="68">
        <f>H69/100*O70</f>
        <v>7.4999999999999997E-2</v>
      </c>
    </row>
    <row r="70" spans="1:20" ht="17.25" customHeight="1">
      <c r="A70" s="67" t="s">
        <v>228</v>
      </c>
      <c r="B70" s="12" t="s">
        <v>73</v>
      </c>
      <c r="C70" s="7">
        <v>100</v>
      </c>
      <c r="D70" s="8">
        <v>6.6</v>
      </c>
      <c r="E70" s="8">
        <v>1.2</v>
      </c>
      <c r="F70" s="8">
        <v>33.4</v>
      </c>
      <c r="G70" s="8">
        <v>181</v>
      </c>
      <c r="H70" s="8">
        <v>0</v>
      </c>
      <c r="I70" s="9">
        <v>40</v>
      </c>
      <c r="J70" s="10">
        <f t="shared" si="50"/>
        <v>2.64</v>
      </c>
      <c r="K70" s="10">
        <f t="shared" si="51"/>
        <v>0.48</v>
      </c>
      <c r="L70" s="10">
        <f t="shared" si="52"/>
        <v>13.36</v>
      </c>
      <c r="M70" s="10">
        <f t="shared" si="53"/>
        <v>72.400000000000006</v>
      </c>
      <c r="N70" s="10">
        <f t="shared" si="54"/>
        <v>0</v>
      </c>
      <c r="O70" s="7">
        <v>30</v>
      </c>
      <c r="P70" s="8">
        <f t="shared" si="55"/>
        <v>1.98</v>
      </c>
      <c r="Q70" s="8">
        <f t="shared" si="56"/>
        <v>0.36</v>
      </c>
      <c r="R70" s="8">
        <f t="shared" si="57"/>
        <v>10.02</v>
      </c>
      <c r="S70" s="11">
        <f t="shared" si="58"/>
        <v>54.300000000000004</v>
      </c>
      <c r="T70" s="68">
        <f>H70/100*O71</f>
        <v>0</v>
      </c>
    </row>
    <row r="71" spans="1:20" ht="17.25" customHeight="1" thickBot="1">
      <c r="A71" s="124"/>
      <c r="B71" s="125"/>
      <c r="C71" s="126"/>
      <c r="D71" s="126"/>
      <c r="E71" s="126"/>
      <c r="F71" s="126"/>
      <c r="G71" s="126"/>
      <c r="H71" s="126"/>
      <c r="I71" s="127">
        <f>I65+I66+I67+I68+I69+I70</f>
        <v>670</v>
      </c>
      <c r="J71" s="127">
        <f>SUM(J65:J70)</f>
        <v>25.233000000000001</v>
      </c>
      <c r="K71" s="127">
        <f>SUM(K65:K70)</f>
        <v>23.946999999999999</v>
      </c>
      <c r="L71" s="127">
        <f>SUM(L65:L70)</f>
        <v>76.456999999999994</v>
      </c>
      <c r="M71" s="127">
        <f>SUM(M65:M70)</f>
        <v>624.00400000000002</v>
      </c>
      <c r="N71" s="127">
        <f>N65+N66+N67+N68+N69+N70</f>
        <v>18.466999999999999</v>
      </c>
      <c r="O71" s="126">
        <f>O65+O66+O67+O68+O69+O70</f>
        <v>520</v>
      </c>
      <c r="P71" s="126">
        <f>SUM(P65:P70)</f>
        <v>19.170000000000002</v>
      </c>
      <c r="Q71" s="126">
        <f>SUM(Q65:Q70)</f>
        <v>18.075000000000003</v>
      </c>
      <c r="R71" s="126">
        <f>SUM(R65:R70)</f>
        <v>59.149000000000001</v>
      </c>
      <c r="S71" s="128">
        <f>SUM(S65:S70)</f>
        <v>477.48399999999998</v>
      </c>
      <c r="T71" s="129">
        <f>T65+T66+T67+T68+T69+T70</f>
        <v>13.086</v>
      </c>
    </row>
    <row r="72" spans="1:20" ht="17.25" customHeight="1">
      <c r="A72" s="224" t="s">
        <v>191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123"/>
    </row>
    <row r="73" spans="1:20" ht="17.25" customHeight="1">
      <c r="A73" s="67" t="s">
        <v>242</v>
      </c>
      <c r="B73" s="15" t="s">
        <v>153</v>
      </c>
      <c r="C73" s="7">
        <v>100</v>
      </c>
      <c r="D73" s="8">
        <v>8.33</v>
      </c>
      <c r="E73" s="8">
        <v>11.47</v>
      </c>
      <c r="F73" s="8">
        <v>47.72</v>
      </c>
      <c r="G73" s="8">
        <v>322.92</v>
      </c>
      <c r="H73" s="8">
        <v>0</v>
      </c>
      <c r="I73" s="9">
        <v>60</v>
      </c>
      <c r="J73" s="10">
        <f>D73/100*I73</f>
        <v>4.9980000000000002</v>
      </c>
      <c r="K73" s="10">
        <f>E73/100*I73</f>
        <v>6.8820000000000006</v>
      </c>
      <c r="L73" s="10">
        <f>F73/100*I73</f>
        <v>28.632000000000001</v>
      </c>
      <c r="M73" s="10">
        <f>G73/100*I73</f>
        <v>193.75200000000001</v>
      </c>
      <c r="N73" s="10">
        <f>H73/100*I73</f>
        <v>0</v>
      </c>
      <c r="O73" s="7">
        <v>40</v>
      </c>
      <c r="P73" s="8">
        <f>D73/100*O73</f>
        <v>3.3319999999999999</v>
      </c>
      <c r="Q73" s="8">
        <f>E73/100*O73</f>
        <v>4.5880000000000001</v>
      </c>
      <c r="R73" s="8">
        <f>F73/100*O73</f>
        <v>19.088000000000001</v>
      </c>
      <c r="S73" s="11">
        <f>G73/100*O73</f>
        <v>129.16800000000001</v>
      </c>
      <c r="T73" s="68">
        <f>H73/100*O73</f>
        <v>0</v>
      </c>
    </row>
    <row r="74" spans="1:20" ht="17.25" customHeight="1">
      <c r="A74" s="67" t="s">
        <v>75</v>
      </c>
      <c r="B74" s="15" t="s">
        <v>76</v>
      </c>
      <c r="C74" s="7">
        <v>100</v>
      </c>
      <c r="D74" s="8">
        <v>1.8</v>
      </c>
      <c r="E74" s="8">
        <v>1.65</v>
      </c>
      <c r="F74" s="8">
        <v>6.85</v>
      </c>
      <c r="G74" s="8">
        <v>50</v>
      </c>
      <c r="H74" s="8">
        <v>0.26</v>
      </c>
      <c r="I74" s="9">
        <v>200</v>
      </c>
      <c r="J74" s="10">
        <f>D74/100*I74</f>
        <v>3.6000000000000005</v>
      </c>
      <c r="K74" s="10">
        <f>E74/100*I74</f>
        <v>3.3000000000000003</v>
      </c>
      <c r="L74" s="10">
        <f>F74/100*I74</f>
        <v>13.699999999999998</v>
      </c>
      <c r="M74" s="10">
        <f>G74/100*I74</f>
        <v>100</v>
      </c>
      <c r="N74" s="10">
        <f>H74/100*I74</f>
        <v>0.52</v>
      </c>
      <c r="O74" s="7">
        <v>150</v>
      </c>
      <c r="P74" s="8">
        <f>D74/100*O74</f>
        <v>2.7</v>
      </c>
      <c r="Q74" s="8">
        <f>E74/100*O74</f>
        <v>2.4750000000000001</v>
      </c>
      <c r="R74" s="8">
        <f>F74/100*O74</f>
        <v>10.274999999999999</v>
      </c>
      <c r="S74" s="11">
        <f>G74/100*O74</f>
        <v>75</v>
      </c>
      <c r="T74" s="68">
        <f>H74/100*O74</f>
        <v>0.38999999999999996</v>
      </c>
    </row>
    <row r="75" spans="1:20" ht="17.25" customHeight="1">
      <c r="A75" s="67" t="s">
        <v>267</v>
      </c>
      <c r="B75" s="15" t="s">
        <v>266</v>
      </c>
      <c r="C75" s="7">
        <v>100</v>
      </c>
      <c r="D75" s="8">
        <v>1.8</v>
      </c>
      <c r="E75" s="8">
        <v>2.27</v>
      </c>
      <c r="F75" s="8">
        <v>60.2</v>
      </c>
      <c r="G75" s="8">
        <v>76</v>
      </c>
      <c r="H75" s="8">
        <v>0</v>
      </c>
      <c r="I75" s="9">
        <v>180</v>
      </c>
      <c r="J75" s="10">
        <f>D75*I75/C75</f>
        <v>3.24</v>
      </c>
      <c r="K75" s="10">
        <f>E75*I75/C75</f>
        <v>4.0860000000000003</v>
      </c>
      <c r="L75" s="10">
        <f>F75*I75/C75</f>
        <v>108.36</v>
      </c>
      <c r="M75" s="10">
        <f>G75*I75/C75</f>
        <v>136.80000000000001</v>
      </c>
      <c r="N75" s="10">
        <f>H75*I75/C75</f>
        <v>0</v>
      </c>
      <c r="O75" s="7">
        <v>150</v>
      </c>
      <c r="P75" s="8">
        <f>D75*O75/C75</f>
        <v>2.7</v>
      </c>
      <c r="Q75" s="8">
        <f>E75*O75/C75</f>
        <v>3.4049999999999998</v>
      </c>
      <c r="R75" s="8">
        <f>F75*O75/C75</f>
        <v>90.3</v>
      </c>
      <c r="S75" s="11">
        <f>G75*O75/C75</f>
        <v>114</v>
      </c>
      <c r="T75" s="68">
        <f>H75*O75/C75</f>
        <v>0</v>
      </c>
    </row>
    <row r="76" spans="1:20" ht="17.25" customHeight="1">
      <c r="A76" s="67" t="s">
        <v>226</v>
      </c>
      <c r="B76" s="6" t="s">
        <v>15</v>
      </c>
      <c r="C76" s="7">
        <v>100</v>
      </c>
      <c r="D76" s="8">
        <v>7.5</v>
      </c>
      <c r="E76" s="8">
        <v>2.9</v>
      </c>
      <c r="F76" s="8">
        <v>51.4</v>
      </c>
      <c r="G76" s="8">
        <v>262</v>
      </c>
      <c r="H76" s="8">
        <v>0</v>
      </c>
      <c r="I76" s="9">
        <v>30</v>
      </c>
      <c r="J76" s="10">
        <f>D76/100*I76</f>
        <v>2.25</v>
      </c>
      <c r="K76" s="10">
        <f>E76/100*I76</f>
        <v>0.86999999999999988</v>
      </c>
      <c r="L76" s="10">
        <f>F76/100*I76</f>
        <v>15.42</v>
      </c>
      <c r="M76" s="10">
        <f>G76/100*I76</f>
        <v>78.600000000000009</v>
      </c>
      <c r="N76" s="10">
        <f>H76/100*I76</f>
        <v>0</v>
      </c>
      <c r="O76" s="7">
        <v>30</v>
      </c>
      <c r="P76" s="8">
        <f>D76/100*O76</f>
        <v>2.25</v>
      </c>
      <c r="Q76" s="8">
        <f>E76/100*O76</f>
        <v>0.86999999999999988</v>
      </c>
      <c r="R76" s="8">
        <f>F76/100*O76</f>
        <v>15.42</v>
      </c>
      <c r="S76" s="11">
        <f>G76/100*O76</f>
        <v>78.600000000000009</v>
      </c>
      <c r="T76" s="68">
        <f>H76/100*O76</f>
        <v>0</v>
      </c>
    </row>
    <row r="77" spans="1:20" ht="17.25" customHeight="1">
      <c r="A77" s="143"/>
      <c r="B77" s="142"/>
      <c r="C77" s="140"/>
      <c r="D77" s="140"/>
      <c r="E77" s="140"/>
      <c r="F77" s="140"/>
      <c r="G77" s="140"/>
      <c r="H77" s="140"/>
      <c r="I77" s="141">
        <f t="shared" ref="I77:T77" si="60">I73+I74+I75+I76</f>
        <v>470</v>
      </c>
      <c r="J77" s="141">
        <f t="shared" si="60"/>
        <v>14.088000000000001</v>
      </c>
      <c r="K77" s="141">
        <f t="shared" si="60"/>
        <v>15.138</v>
      </c>
      <c r="L77" s="141">
        <f t="shared" si="60"/>
        <v>166.11199999999999</v>
      </c>
      <c r="M77" s="141">
        <f t="shared" si="60"/>
        <v>509.15200000000004</v>
      </c>
      <c r="N77" s="141">
        <f t="shared" si="60"/>
        <v>0.52</v>
      </c>
      <c r="O77" s="140">
        <f t="shared" si="60"/>
        <v>370</v>
      </c>
      <c r="P77" s="140">
        <f t="shared" si="60"/>
        <v>10.981999999999999</v>
      </c>
      <c r="Q77" s="140">
        <f t="shared" si="60"/>
        <v>11.337999999999999</v>
      </c>
      <c r="R77" s="140">
        <f t="shared" si="60"/>
        <v>135.083</v>
      </c>
      <c r="S77" s="140">
        <f t="shared" si="60"/>
        <v>396.76800000000003</v>
      </c>
      <c r="T77" s="145">
        <f t="shared" si="60"/>
        <v>0.38999999999999996</v>
      </c>
    </row>
    <row r="78" spans="1:20" ht="17.25" customHeight="1" thickBot="1">
      <c r="A78" s="117"/>
      <c r="B78" s="118"/>
      <c r="C78" s="119"/>
      <c r="D78" s="119"/>
      <c r="E78" s="119"/>
      <c r="F78" s="119"/>
      <c r="G78" s="119"/>
      <c r="H78" s="119"/>
      <c r="I78" s="120">
        <f t="shared" ref="I78:T78" si="61">I60+I63+I71+I77</f>
        <v>1680</v>
      </c>
      <c r="J78" s="120">
        <f t="shared" si="61"/>
        <v>51.261000000000003</v>
      </c>
      <c r="K78" s="120">
        <f t="shared" si="61"/>
        <v>50.684999999999995</v>
      </c>
      <c r="L78" s="120">
        <f t="shared" si="61"/>
        <v>333.07899999999995</v>
      </c>
      <c r="M78" s="120">
        <f t="shared" si="61"/>
        <v>1695.4259999999999</v>
      </c>
      <c r="N78" s="120">
        <f t="shared" si="61"/>
        <v>22.593</v>
      </c>
      <c r="O78" s="120">
        <f t="shared" si="61"/>
        <v>1335</v>
      </c>
      <c r="P78" s="120">
        <f t="shared" si="61"/>
        <v>39.802</v>
      </c>
      <c r="Q78" s="120">
        <f t="shared" si="61"/>
        <v>38.5505</v>
      </c>
      <c r="R78" s="120">
        <f t="shared" si="61"/>
        <v>267.55700000000002</v>
      </c>
      <c r="S78" s="120">
        <f t="shared" si="61"/>
        <v>1327.7270000000001</v>
      </c>
      <c r="T78" s="121">
        <f t="shared" si="61"/>
        <v>16.758500000000002</v>
      </c>
    </row>
    <row r="79" spans="1:20" ht="85.5" customHeight="1" thickBot="1">
      <c r="A79" s="208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10"/>
    </row>
    <row r="80" spans="1:20" ht="35.25" customHeight="1">
      <c r="A80" s="218" t="s">
        <v>218</v>
      </c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20"/>
    </row>
    <row r="81" spans="1:20" ht="22.5" customHeight="1">
      <c r="A81" s="217" t="s">
        <v>10</v>
      </c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6"/>
    </row>
    <row r="82" spans="1:20" ht="31.5" customHeight="1">
      <c r="A82" s="67" t="s">
        <v>268</v>
      </c>
      <c r="B82" s="12" t="s">
        <v>269</v>
      </c>
      <c r="C82" s="7">
        <v>100</v>
      </c>
      <c r="D82" s="8">
        <v>16</v>
      </c>
      <c r="E82" s="8">
        <v>16.8</v>
      </c>
      <c r="F82" s="8">
        <v>15.9</v>
      </c>
      <c r="G82" s="8">
        <v>283</v>
      </c>
      <c r="H82" s="8">
        <v>0.4</v>
      </c>
      <c r="I82" s="9">
        <v>180</v>
      </c>
      <c r="J82" s="10">
        <f>D82/100*I82</f>
        <v>28.8</v>
      </c>
      <c r="K82" s="10">
        <f>E82/100*I82</f>
        <v>30.240000000000002</v>
      </c>
      <c r="L82" s="10">
        <f>F82/100*I82</f>
        <v>28.62</v>
      </c>
      <c r="M82" s="10">
        <f>G82/100*I82</f>
        <v>509.40000000000003</v>
      </c>
      <c r="N82" s="10">
        <f>H82/100*I82</f>
        <v>0.72</v>
      </c>
      <c r="O82" s="7">
        <v>150</v>
      </c>
      <c r="P82" s="8">
        <f>D82/100*O82</f>
        <v>24</v>
      </c>
      <c r="Q82" s="8">
        <f>E82/100*O82</f>
        <v>25.200000000000003</v>
      </c>
      <c r="R82" s="8">
        <f>F82/100*O82</f>
        <v>23.85</v>
      </c>
      <c r="S82" s="11">
        <f>G82/100*O82</f>
        <v>424.5</v>
      </c>
      <c r="T82" s="68">
        <f>H82/100*O82</f>
        <v>0.6</v>
      </c>
    </row>
    <row r="83" spans="1:20" ht="18" customHeight="1">
      <c r="A83" s="67" t="s">
        <v>244</v>
      </c>
      <c r="B83" s="12" t="s">
        <v>85</v>
      </c>
      <c r="C83" s="7">
        <v>100</v>
      </c>
      <c r="D83" s="8">
        <v>0.7</v>
      </c>
      <c r="E83" s="8">
        <v>0.55000000000000004</v>
      </c>
      <c r="F83" s="8">
        <v>5.65</v>
      </c>
      <c r="G83" s="8">
        <v>29.5</v>
      </c>
      <c r="H83" s="8">
        <v>0.13</v>
      </c>
      <c r="I83" s="9">
        <v>200</v>
      </c>
      <c r="J83" s="10">
        <f>D83/100*I83</f>
        <v>1.4</v>
      </c>
      <c r="K83" s="10">
        <f>E83/100*I83</f>
        <v>1.1000000000000001</v>
      </c>
      <c r="L83" s="10">
        <f>F83/100*I83</f>
        <v>11.3</v>
      </c>
      <c r="M83" s="10">
        <f>G83/100*I83</f>
        <v>59</v>
      </c>
      <c r="N83" s="10">
        <f>H83/100*I83</f>
        <v>0.26</v>
      </c>
      <c r="O83" s="7">
        <v>150</v>
      </c>
      <c r="P83" s="8">
        <f>D83/100*O83</f>
        <v>1.0499999999999998</v>
      </c>
      <c r="Q83" s="8">
        <f>E83/100*O83</f>
        <v>0.82500000000000007</v>
      </c>
      <c r="R83" s="8">
        <f>F83/100*O83</f>
        <v>8.4749999999999996</v>
      </c>
      <c r="S83" s="11">
        <f>G83/100*O83</f>
        <v>44.25</v>
      </c>
      <c r="T83" s="68">
        <f>H83/100*O83</f>
        <v>0.19499999999999998</v>
      </c>
    </row>
    <row r="84" spans="1:20" ht="17.25" customHeight="1">
      <c r="A84" s="67" t="s">
        <v>226</v>
      </c>
      <c r="B84" s="6" t="s">
        <v>15</v>
      </c>
      <c r="C84" s="7">
        <v>100</v>
      </c>
      <c r="D84" s="8">
        <v>7.5</v>
      </c>
      <c r="E84" s="8">
        <v>2.9</v>
      </c>
      <c r="F84" s="8">
        <v>51.4</v>
      </c>
      <c r="G84" s="8">
        <v>262</v>
      </c>
      <c r="H84" s="8">
        <v>0</v>
      </c>
      <c r="I84" s="9">
        <v>30</v>
      </c>
      <c r="J84" s="10">
        <f>D84/100*I84</f>
        <v>2.25</v>
      </c>
      <c r="K84" s="10">
        <f>E84/100*I84</f>
        <v>0.86999999999999988</v>
      </c>
      <c r="L84" s="10">
        <f>F84/100*I84</f>
        <v>15.42</v>
      </c>
      <c r="M84" s="10">
        <f>G84/100*I84</f>
        <v>78.600000000000009</v>
      </c>
      <c r="N84" s="10">
        <f>H84/100*I84</f>
        <v>0</v>
      </c>
      <c r="O84" s="7">
        <v>30</v>
      </c>
      <c r="P84" s="8">
        <f>D84/100*O84</f>
        <v>2.25</v>
      </c>
      <c r="Q84" s="8">
        <f>E84/100*O84</f>
        <v>0.86999999999999988</v>
      </c>
      <c r="R84" s="8">
        <f>F84/100*O84</f>
        <v>15.42</v>
      </c>
      <c r="S84" s="11">
        <f>G84/100*O84</f>
        <v>78.600000000000009</v>
      </c>
      <c r="T84" s="68">
        <f>H84/100*O84</f>
        <v>0</v>
      </c>
    </row>
    <row r="85" spans="1:20" ht="17.25" customHeight="1">
      <c r="A85" s="67" t="s">
        <v>222</v>
      </c>
      <c r="B85" s="6" t="s">
        <v>270</v>
      </c>
      <c r="C85" s="7">
        <v>100</v>
      </c>
      <c r="D85" s="8">
        <v>7.2</v>
      </c>
      <c r="E85" s="8">
        <v>8.5</v>
      </c>
      <c r="F85" s="8">
        <v>55.5</v>
      </c>
      <c r="G85" s="8">
        <v>328</v>
      </c>
      <c r="H85" s="8">
        <v>1</v>
      </c>
      <c r="I85" s="9">
        <v>20</v>
      </c>
      <c r="J85" s="10">
        <f>I85*D85/C85</f>
        <v>1.44</v>
      </c>
      <c r="K85" s="10">
        <f>E85*I85/C85</f>
        <v>1.7</v>
      </c>
      <c r="L85" s="10">
        <f>F85*I85/C85</f>
        <v>11.1</v>
      </c>
      <c r="M85" s="10">
        <f>G85*I85/C85</f>
        <v>65.599999999999994</v>
      </c>
      <c r="N85" s="10">
        <f>H85*I85/C85</f>
        <v>0.2</v>
      </c>
      <c r="O85" s="7">
        <v>20</v>
      </c>
      <c r="P85" s="8">
        <f>D85*O85/C85</f>
        <v>1.44</v>
      </c>
      <c r="Q85" s="8">
        <f>E85*O85/C85</f>
        <v>1.7</v>
      </c>
      <c r="R85" s="8">
        <f>F85*O85/C85</f>
        <v>11.1</v>
      </c>
      <c r="S85" s="11">
        <f>G85*O85/C85</f>
        <v>65.599999999999994</v>
      </c>
      <c r="T85" s="68">
        <f>H85*O85/C85</f>
        <v>0.2</v>
      </c>
    </row>
    <row r="86" spans="1:20" ht="17.25" customHeight="1">
      <c r="A86" s="91" t="s">
        <v>225</v>
      </c>
      <c r="B86" s="6" t="s">
        <v>14</v>
      </c>
      <c r="C86" s="7">
        <v>100</v>
      </c>
      <c r="D86" s="8">
        <v>25.6</v>
      </c>
      <c r="E86" s="8">
        <v>26.1</v>
      </c>
      <c r="F86" s="8">
        <v>0</v>
      </c>
      <c r="G86" s="8">
        <v>343</v>
      </c>
      <c r="H86" s="8">
        <v>0.71</v>
      </c>
      <c r="I86" s="9">
        <v>15</v>
      </c>
      <c r="J86" s="10">
        <f>D86/100*I86</f>
        <v>3.84</v>
      </c>
      <c r="K86" s="10">
        <f>E86/100*I86</f>
        <v>3.915</v>
      </c>
      <c r="L86" s="10">
        <f>F86/100*I86</f>
        <v>0</v>
      </c>
      <c r="M86" s="10">
        <f>G86/100*I86</f>
        <v>51.45</v>
      </c>
      <c r="N86" s="10">
        <f>H86/100*I86</f>
        <v>0.1065</v>
      </c>
      <c r="O86" s="7">
        <v>10</v>
      </c>
      <c r="P86" s="8">
        <f>D86/100*O86</f>
        <v>2.56</v>
      </c>
      <c r="Q86" s="8">
        <f>E86/100*O86</f>
        <v>2.6100000000000003</v>
      </c>
      <c r="R86" s="8">
        <f>F86/100*O86</f>
        <v>0</v>
      </c>
      <c r="S86" s="11">
        <f>G86/100*O86</f>
        <v>34.300000000000004</v>
      </c>
      <c r="T86" s="68">
        <f>H86/100*O86</f>
        <v>7.0999999999999994E-2</v>
      </c>
    </row>
    <row r="87" spans="1:20" ht="17.25" customHeight="1">
      <c r="A87" s="73"/>
      <c r="B87" s="13"/>
      <c r="C87" s="7"/>
      <c r="D87" s="7"/>
      <c r="E87" s="7"/>
      <c r="F87" s="7"/>
      <c r="G87" s="7"/>
      <c r="H87" s="7"/>
      <c r="I87" s="9">
        <f t="shared" ref="I87:T87" si="62">I82+I83+I84+I85+I86</f>
        <v>445</v>
      </c>
      <c r="J87" s="9">
        <f t="shared" si="62"/>
        <v>37.730000000000004</v>
      </c>
      <c r="K87" s="9">
        <f t="shared" si="62"/>
        <v>37.825000000000003</v>
      </c>
      <c r="L87" s="9">
        <f t="shared" si="62"/>
        <v>66.44</v>
      </c>
      <c r="M87" s="9">
        <f t="shared" si="62"/>
        <v>764.05000000000018</v>
      </c>
      <c r="N87" s="9">
        <f t="shared" si="62"/>
        <v>1.2865</v>
      </c>
      <c r="O87" s="7">
        <f t="shared" si="62"/>
        <v>360</v>
      </c>
      <c r="P87" s="7">
        <f t="shared" si="62"/>
        <v>31.3</v>
      </c>
      <c r="Q87" s="7">
        <f t="shared" si="62"/>
        <v>31.205000000000002</v>
      </c>
      <c r="R87" s="7">
        <f t="shared" si="62"/>
        <v>58.845000000000006</v>
      </c>
      <c r="S87" s="14">
        <f t="shared" si="62"/>
        <v>647.25</v>
      </c>
      <c r="T87" s="74">
        <f t="shared" si="62"/>
        <v>1.0659999999999998</v>
      </c>
    </row>
    <row r="88" spans="1:20" ht="20.25" customHeight="1">
      <c r="A88" s="217" t="s">
        <v>18</v>
      </c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6"/>
    </row>
    <row r="89" spans="1:20" ht="17.25" customHeight="1">
      <c r="A89" s="71" t="s">
        <v>232</v>
      </c>
      <c r="B89" s="20" t="s">
        <v>157</v>
      </c>
      <c r="C89" s="21">
        <v>100</v>
      </c>
      <c r="D89" s="22">
        <v>0.4</v>
      </c>
      <c r="E89" s="22">
        <v>0.4</v>
      </c>
      <c r="F89" s="22">
        <v>9.8000000000000007</v>
      </c>
      <c r="G89" s="22">
        <v>47</v>
      </c>
      <c r="H89" s="22">
        <v>10</v>
      </c>
      <c r="I89" s="9">
        <v>100</v>
      </c>
      <c r="J89" s="24">
        <f>D89/100*I89</f>
        <v>0.4</v>
      </c>
      <c r="K89" s="24">
        <f>E89/100*I89</f>
        <v>0.4</v>
      </c>
      <c r="L89" s="24">
        <f>F89/100*I89</f>
        <v>9.8000000000000007</v>
      </c>
      <c r="M89" s="24">
        <f>G89/100*I89</f>
        <v>47</v>
      </c>
      <c r="N89" s="24">
        <f>H89/100*I89</f>
        <v>10</v>
      </c>
      <c r="O89" s="21">
        <v>100</v>
      </c>
      <c r="P89" s="22">
        <f>D89/100*O89</f>
        <v>0.4</v>
      </c>
      <c r="Q89" s="22">
        <f>E89/100*O89</f>
        <v>0.4</v>
      </c>
      <c r="R89" s="22">
        <f>F89/100*O89</f>
        <v>9.8000000000000007</v>
      </c>
      <c r="S89" s="25">
        <f>G89/100*O89</f>
        <v>47</v>
      </c>
      <c r="T89" s="72">
        <f>H89/100*O89</f>
        <v>10</v>
      </c>
    </row>
    <row r="90" spans="1:20" ht="17.25" customHeight="1">
      <c r="A90" s="69"/>
      <c r="B90" s="16"/>
      <c r="C90" s="17"/>
      <c r="D90" s="17"/>
      <c r="E90" s="17"/>
      <c r="F90" s="17"/>
      <c r="G90" s="17"/>
      <c r="H90" s="17"/>
      <c r="I90" s="18">
        <f>I89</f>
        <v>100</v>
      </c>
      <c r="J90" s="18">
        <f>SUM(J89)</f>
        <v>0.4</v>
      </c>
      <c r="K90" s="18">
        <f>SUM(K89)</f>
        <v>0.4</v>
      </c>
      <c r="L90" s="18">
        <f>SUM(L89)</f>
        <v>9.8000000000000007</v>
      </c>
      <c r="M90" s="18">
        <f>SUM(M89)</f>
        <v>47</v>
      </c>
      <c r="N90" s="18">
        <f t="shared" ref="N90:T90" si="63">N89</f>
        <v>10</v>
      </c>
      <c r="O90" s="17">
        <f t="shared" si="63"/>
        <v>100</v>
      </c>
      <c r="P90" s="17">
        <f t="shared" si="63"/>
        <v>0.4</v>
      </c>
      <c r="Q90" s="17">
        <f t="shared" si="63"/>
        <v>0.4</v>
      </c>
      <c r="R90" s="17">
        <f t="shared" si="63"/>
        <v>9.8000000000000007</v>
      </c>
      <c r="S90" s="19">
        <f t="shared" si="63"/>
        <v>47</v>
      </c>
      <c r="T90" s="70">
        <f t="shared" si="63"/>
        <v>10</v>
      </c>
    </row>
    <row r="91" spans="1:20" ht="20.25" customHeight="1">
      <c r="A91" s="217" t="s">
        <v>20</v>
      </c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131"/>
    </row>
    <row r="92" spans="1:20" ht="17.25" customHeight="1">
      <c r="A92" s="71" t="s">
        <v>178</v>
      </c>
      <c r="B92" s="60" t="s">
        <v>271</v>
      </c>
      <c r="C92" s="21">
        <v>100</v>
      </c>
      <c r="D92" s="22">
        <v>1.9</v>
      </c>
      <c r="E92" s="22">
        <v>8.9</v>
      </c>
      <c r="F92" s="22">
        <v>7.7</v>
      </c>
      <c r="G92" s="22">
        <v>119</v>
      </c>
      <c r="H92" s="22">
        <v>7</v>
      </c>
      <c r="I92" s="23">
        <v>50</v>
      </c>
      <c r="J92" s="24">
        <f t="shared" ref="J92" si="64">D92/100*I92</f>
        <v>0.95</v>
      </c>
      <c r="K92" s="24">
        <f t="shared" ref="K92" si="65">E92/100*I92</f>
        <v>4.45</v>
      </c>
      <c r="L92" s="24">
        <f t="shared" ref="L92" si="66">F92/100*I92</f>
        <v>3.85</v>
      </c>
      <c r="M92" s="24">
        <f t="shared" ref="M92" si="67">G92/100*I92</f>
        <v>59.5</v>
      </c>
      <c r="N92" s="24">
        <f t="shared" ref="N92" si="68">H92/100*I92</f>
        <v>3.5000000000000004</v>
      </c>
      <c r="O92" s="21">
        <v>30</v>
      </c>
      <c r="P92" s="22">
        <f t="shared" ref="P92" si="69">D92/100*O92</f>
        <v>0.56999999999999995</v>
      </c>
      <c r="Q92" s="22">
        <f t="shared" ref="Q92" si="70">E92/100*O92</f>
        <v>2.6700000000000004</v>
      </c>
      <c r="R92" s="22">
        <f t="shared" ref="R92" si="71">F92/100*O92</f>
        <v>2.31</v>
      </c>
      <c r="S92" s="25">
        <f t="shared" ref="S92" si="72">G92/100*O92</f>
        <v>35.699999999999996</v>
      </c>
      <c r="T92" s="72">
        <f t="shared" ref="T92" si="73">H92/100*O92</f>
        <v>2.1</v>
      </c>
    </row>
    <row r="93" spans="1:20" ht="31.5" customHeight="1">
      <c r="A93" s="67" t="s">
        <v>87</v>
      </c>
      <c r="B93" s="12" t="s">
        <v>88</v>
      </c>
      <c r="C93" s="7">
        <v>100</v>
      </c>
      <c r="D93" s="8">
        <v>3.05</v>
      </c>
      <c r="E93" s="8">
        <v>1.75</v>
      </c>
      <c r="F93" s="8">
        <v>11.9</v>
      </c>
      <c r="G93" s="8">
        <v>76.5</v>
      </c>
      <c r="H93" s="8">
        <v>1.87</v>
      </c>
      <c r="I93" s="9">
        <v>180</v>
      </c>
      <c r="J93" s="10">
        <f>D93/100*I93</f>
        <v>5.49</v>
      </c>
      <c r="K93" s="24">
        <f t="shared" ref="K93:K97" si="74">E93/100*I93</f>
        <v>3.1500000000000004</v>
      </c>
      <c r="L93" s="24">
        <f t="shared" ref="L93:L97" si="75">F93/100*I93</f>
        <v>21.42</v>
      </c>
      <c r="M93" s="24">
        <f t="shared" ref="M93:M97" si="76">G93/100*I93</f>
        <v>137.69999999999999</v>
      </c>
      <c r="N93" s="24">
        <f t="shared" ref="N93:N97" si="77">H93/100*I93</f>
        <v>3.3660000000000001</v>
      </c>
      <c r="O93" s="7">
        <v>150</v>
      </c>
      <c r="P93" s="22">
        <f t="shared" ref="P93:P97" si="78">D93/100*O93</f>
        <v>4.5750000000000002</v>
      </c>
      <c r="Q93" s="22">
        <f t="shared" ref="Q93:Q97" si="79">E93/100*O93</f>
        <v>2.6250000000000004</v>
      </c>
      <c r="R93" s="22">
        <f t="shared" ref="R93:R97" si="80">F93/100*O93</f>
        <v>17.850000000000001</v>
      </c>
      <c r="S93" s="25">
        <f t="shared" ref="S93:S97" si="81">G93/100*O93</f>
        <v>114.75</v>
      </c>
      <c r="T93" s="72">
        <f t="shared" ref="T93:T97" si="82">H93/100*O93</f>
        <v>2.8050000000000002</v>
      </c>
    </row>
    <row r="94" spans="1:20" ht="17.25" customHeight="1">
      <c r="A94" s="67" t="s">
        <v>89</v>
      </c>
      <c r="B94" s="12" t="s">
        <v>90</v>
      </c>
      <c r="C94" s="7">
        <v>100</v>
      </c>
      <c r="D94" s="8">
        <v>16.13</v>
      </c>
      <c r="E94" s="8">
        <v>11.47</v>
      </c>
      <c r="F94" s="8">
        <v>13.73</v>
      </c>
      <c r="G94" s="8">
        <v>224</v>
      </c>
      <c r="H94" s="8">
        <v>46.6</v>
      </c>
      <c r="I94" s="9">
        <v>75</v>
      </c>
      <c r="J94" s="10">
        <f>D94/100*I94</f>
        <v>12.0975</v>
      </c>
      <c r="K94" s="24">
        <f t="shared" si="74"/>
        <v>8.6025000000000009</v>
      </c>
      <c r="L94" s="24">
        <f t="shared" si="75"/>
        <v>10.297500000000001</v>
      </c>
      <c r="M94" s="24">
        <f t="shared" si="76"/>
        <v>168.00000000000003</v>
      </c>
      <c r="N94" s="24">
        <f t="shared" si="77"/>
        <v>34.950000000000003</v>
      </c>
      <c r="O94" s="7">
        <v>50</v>
      </c>
      <c r="P94" s="22">
        <f t="shared" si="78"/>
        <v>8.0649999999999995</v>
      </c>
      <c r="Q94" s="22">
        <f t="shared" si="79"/>
        <v>5.7350000000000003</v>
      </c>
      <c r="R94" s="22">
        <f t="shared" si="80"/>
        <v>6.8650000000000002</v>
      </c>
      <c r="S94" s="25">
        <f t="shared" si="81"/>
        <v>112.00000000000001</v>
      </c>
      <c r="T94" s="72">
        <f t="shared" si="82"/>
        <v>23.3</v>
      </c>
    </row>
    <row r="95" spans="1:20" ht="17.25" customHeight="1">
      <c r="A95" s="67" t="s">
        <v>77</v>
      </c>
      <c r="B95" s="12" t="s">
        <v>91</v>
      </c>
      <c r="C95" s="7">
        <v>100</v>
      </c>
      <c r="D95" s="8">
        <v>2.06</v>
      </c>
      <c r="E95" s="8">
        <v>3.06</v>
      </c>
      <c r="F95" s="8">
        <v>13.39</v>
      </c>
      <c r="G95" s="8">
        <v>91.23</v>
      </c>
      <c r="H95" s="8">
        <v>6.93</v>
      </c>
      <c r="I95" s="9">
        <v>130</v>
      </c>
      <c r="J95" s="10">
        <f t="shared" ref="J95:J97" si="83">D95/100*I95</f>
        <v>2.6779999999999999</v>
      </c>
      <c r="K95" s="24">
        <f t="shared" si="74"/>
        <v>3.9780000000000002</v>
      </c>
      <c r="L95" s="24">
        <f t="shared" si="75"/>
        <v>17.407000000000004</v>
      </c>
      <c r="M95" s="24">
        <f t="shared" si="76"/>
        <v>118.599</v>
      </c>
      <c r="N95" s="24">
        <f t="shared" si="77"/>
        <v>9.0090000000000003</v>
      </c>
      <c r="O95" s="7">
        <v>110</v>
      </c>
      <c r="P95" s="22">
        <f t="shared" si="78"/>
        <v>2.266</v>
      </c>
      <c r="Q95" s="22">
        <f t="shared" si="79"/>
        <v>3.3660000000000001</v>
      </c>
      <c r="R95" s="22">
        <f t="shared" si="80"/>
        <v>14.729000000000003</v>
      </c>
      <c r="S95" s="25">
        <f t="shared" si="81"/>
        <v>100.35299999999999</v>
      </c>
      <c r="T95" s="72">
        <f t="shared" si="82"/>
        <v>7.6230000000000002</v>
      </c>
    </row>
    <row r="96" spans="1:20" ht="17.25" customHeight="1">
      <c r="A96" s="67" t="s">
        <v>245</v>
      </c>
      <c r="B96" s="12" t="s">
        <v>246</v>
      </c>
      <c r="C96" s="7">
        <v>100</v>
      </c>
      <c r="D96" s="8">
        <v>0.15</v>
      </c>
      <c r="E96" s="8">
        <v>0</v>
      </c>
      <c r="F96" s="8">
        <v>10.050000000000001</v>
      </c>
      <c r="G96" s="8">
        <v>40.5</v>
      </c>
      <c r="H96" s="8">
        <v>0.4</v>
      </c>
      <c r="I96" s="9">
        <v>200</v>
      </c>
      <c r="J96" s="10">
        <f t="shared" si="83"/>
        <v>0.3</v>
      </c>
      <c r="K96" s="10">
        <f t="shared" si="74"/>
        <v>0</v>
      </c>
      <c r="L96" s="10">
        <f t="shared" si="75"/>
        <v>20.100000000000001</v>
      </c>
      <c r="M96" s="10">
        <f t="shared" si="76"/>
        <v>81</v>
      </c>
      <c r="N96" s="10">
        <f t="shared" si="77"/>
        <v>0.8</v>
      </c>
      <c r="O96" s="7">
        <v>150</v>
      </c>
      <c r="P96" s="8">
        <f t="shared" si="78"/>
        <v>0.22500000000000001</v>
      </c>
      <c r="Q96" s="8">
        <f t="shared" si="79"/>
        <v>0</v>
      </c>
      <c r="R96" s="8">
        <f t="shared" si="80"/>
        <v>15.075000000000001</v>
      </c>
      <c r="S96" s="11">
        <f t="shared" si="81"/>
        <v>60.750000000000007</v>
      </c>
      <c r="T96" s="68">
        <f>H96/100*O97</f>
        <v>0.12</v>
      </c>
    </row>
    <row r="97" spans="1:20" ht="17.25" customHeight="1">
      <c r="A97" s="67" t="s">
        <v>228</v>
      </c>
      <c r="B97" s="12" t="s">
        <v>203</v>
      </c>
      <c r="C97" s="7">
        <v>100</v>
      </c>
      <c r="D97" s="8">
        <v>6.6</v>
      </c>
      <c r="E97" s="8">
        <v>1.2</v>
      </c>
      <c r="F97" s="8">
        <v>33.4</v>
      </c>
      <c r="G97" s="8">
        <v>181</v>
      </c>
      <c r="H97" s="8">
        <v>0</v>
      </c>
      <c r="I97" s="9">
        <v>40</v>
      </c>
      <c r="J97" s="10">
        <f t="shared" si="83"/>
        <v>2.64</v>
      </c>
      <c r="K97" s="24">
        <f t="shared" si="74"/>
        <v>0.48</v>
      </c>
      <c r="L97" s="24">
        <f t="shared" si="75"/>
        <v>13.36</v>
      </c>
      <c r="M97" s="24">
        <f t="shared" si="76"/>
        <v>72.400000000000006</v>
      </c>
      <c r="N97" s="24">
        <f t="shared" si="77"/>
        <v>0</v>
      </c>
      <c r="O97" s="7">
        <v>30</v>
      </c>
      <c r="P97" s="22">
        <f t="shared" si="78"/>
        <v>1.98</v>
      </c>
      <c r="Q97" s="22">
        <f t="shared" si="79"/>
        <v>0.36</v>
      </c>
      <c r="R97" s="22">
        <f t="shared" si="80"/>
        <v>10.02</v>
      </c>
      <c r="S97" s="25">
        <f t="shared" si="81"/>
        <v>54.300000000000004</v>
      </c>
      <c r="T97" s="72">
        <f t="shared" si="82"/>
        <v>0</v>
      </c>
    </row>
    <row r="98" spans="1:20" ht="17.25" customHeight="1">
      <c r="A98" s="69"/>
      <c r="B98" s="16"/>
      <c r="C98" s="17"/>
      <c r="D98" s="17"/>
      <c r="E98" s="17"/>
      <c r="F98" s="17"/>
      <c r="G98" s="17"/>
      <c r="H98" s="17"/>
      <c r="I98" s="18">
        <f>I92+I93+I94+I95+I96+I97</f>
        <v>675</v>
      </c>
      <c r="J98" s="18">
        <f>SUM(J92:J97)</f>
        <v>24.155500000000004</v>
      </c>
      <c r="K98" s="18">
        <f>SUM(K92:K97)</f>
        <v>20.660500000000003</v>
      </c>
      <c r="L98" s="18">
        <f>SUM(L92:L97)</f>
        <v>86.4345</v>
      </c>
      <c r="M98" s="18">
        <f>SUM(M92:M97)</f>
        <v>637.19899999999996</v>
      </c>
      <c r="N98" s="18">
        <f>N92+N93+N94+N95+N96+N97</f>
        <v>51.625</v>
      </c>
      <c r="O98" s="17">
        <f>O92+O93+O94+O95+O96+O97</f>
        <v>520</v>
      </c>
      <c r="P98" s="17">
        <f>SUM(P92:P97)</f>
        <v>17.681000000000001</v>
      </c>
      <c r="Q98" s="17">
        <f>SUM(Q92:Q97)</f>
        <v>14.756</v>
      </c>
      <c r="R98" s="17">
        <f>SUM(R92:R97)</f>
        <v>66.849000000000004</v>
      </c>
      <c r="S98" s="19">
        <f>SUM(S92:S97)</f>
        <v>477.85300000000001</v>
      </c>
      <c r="T98" s="70">
        <f>T92+T93+T94+T95+T96+T97</f>
        <v>35.948</v>
      </c>
    </row>
    <row r="99" spans="1:20" ht="17.25" customHeight="1">
      <c r="A99" s="214" t="s">
        <v>194</v>
      </c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131"/>
    </row>
    <row r="100" spans="1:20" ht="17.25" customHeight="1">
      <c r="A100" s="71" t="s">
        <v>259</v>
      </c>
      <c r="B100" s="60" t="s">
        <v>221</v>
      </c>
      <c r="C100" s="21">
        <v>100</v>
      </c>
      <c r="D100" s="22">
        <v>7.8</v>
      </c>
      <c r="E100" s="22">
        <v>14.6</v>
      </c>
      <c r="F100" s="22">
        <v>55.4</v>
      </c>
      <c r="G100" s="22">
        <v>384</v>
      </c>
      <c r="H100" s="22">
        <v>0</v>
      </c>
      <c r="I100" s="23">
        <v>60</v>
      </c>
      <c r="J100" s="24">
        <f>D100*I100/C100</f>
        <v>4.68</v>
      </c>
      <c r="K100" s="24">
        <f>E100/100*I100</f>
        <v>8.76</v>
      </c>
      <c r="L100" s="24">
        <f>F100/100*I100</f>
        <v>33.239999999999995</v>
      </c>
      <c r="M100" s="24">
        <f>G100/100*I100</f>
        <v>230.39999999999998</v>
      </c>
      <c r="N100" s="24">
        <f>H100/100*I100</f>
        <v>0</v>
      </c>
      <c r="O100" s="21">
        <v>50</v>
      </c>
      <c r="P100" s="22">
        <f>D100/100*O100</f>
        <v>3.9</v>
      </c>
      <c r="Q100" s="22">
        <f>E100/100*O100</f>
        <v>7.3</v>
      </c>
      <c r="R100" s="22">
        <f>F100/100*O100</f>
        <v>27.699999999999996</v>
      </c>
      <c r="S100" s="25">
        <f>G100/100*O100</f>
        <v>192</v>
      </c>
      <c r="T100" s="72">
        <f>H100/100*O100</f>
        <v>0</v>
      </c>
    </row>
    <row r="101" spans="1:20" ht="17.25" customHeight="1">
      <c r="A101" s="67" t="s">
        <v>16</v>
      </c>
      <c r="B101" s="12" t="s">
        <v>17</v>
      </c>
      <c r="C101" s="7">
        <v>100</v>
      </c>
      <c r="D101" s="8">
        <v>1.4</v>
      </c>
      <c r="E101" s="8">
        <v>1.1000000000000001</v>
      </c>
      <c r="F101" s="8">
        <v>7.4</v>
      </c>
      <c r="G101" s="8">
        <v>43.5</v>
      </c>
      <c r="H101" s="8">
        <v>0.26</v>
      </c>
      <c r="I101" s="9">
        <v>200</v>
      </c>
      <c r="J101" s="10">
        <f>D101/100*I101</f>
        <v>2.8</v>
      </c>
      <c r="K101" s="10">
        <f>E101/100*I101</f>
        <v>2.2000000000000002</v>
      </c>
      <c r="L101" s="10">
        <f>F101/100*I101</f>
        <v>14.800000000000002</v>
      </c>
      <c r="M101" s="10">
        <f>G101/100*I101</f>
        <v>87</v>
      </c>
      <c r="N101" s="10">
        <f>H101/100*I101</f>
        <v>0.52</v>
      </c>
      <c r="O101" s="7">
        <v>150</v>
      </c>
      <c r="P101" s="8">
        <f>D101/100*O101</f>
        <v>2.0999999999999996</v>
      </c>
      <c r="Q101" s="8">
        <f>E101/100*O101</f>
        <v>1.6500000000000001</v>
      </c>
      <c r="R101" s="8">
        <f>F101/100*O101</f>
        <v>11.100000000000001</v>
      </c>
      <c r="S101" s="11">
        <f>G101/100*O101</f>
        <v>65.25</v>
      </c>
      <c r="T101" s="68">
        <f>H101/100*O101</f>
        <v>0.38999999999999996</v>
      </c>
    </row>
    <row r="102" spans="1:20" ht="17.25" customHeight="1">
      <c r="A102" s="67">
        <v>306</v>
      </c>
      <c r="B102" s="12" t="s">
        <v>272</v>
      </c>
      <c r="C102" s="7">
        <v>40</v>
      </c>
      <c r="D102" s="8">
        <v>5.0999999999999996</v>
      </c>
      <c r="E102" s="8">
        <v>4.5999999999999996</v>
      </c>
      <c r="F102" s="8">
        <v>0.3</v>
      </c>
      <c r="G102" s="8">
        <v>63</v>
      </c>
      <c r="H102" s="8">
        <v>0</v>
      </c>
      <c r="I102" s="9">
        <v>20</v>
      </c>
      <c r="J102" s="10">
        <f>D102*I102/C102</f>
        <v>2.5499999999999998</v>
      </c>
      <c r="K102" s="10">
        <f>E102*I102/C102</f>
        <v>2.2999999999999998</v>
      </c>
      <c r="L102" s="10">
        <f>F102*I102/C102</f>
        <v>0.15</v>
      </c>
      <c r="M102" s="10">
        <f>G102*I102/C102</f>
        <v>31.5</v>
      </c>
      <c r="N102" s="10">
        <f>H102*I102/C102</f>
        <v>0</v>
      </c>
      <c r="O102" s="7">
        <v>20</v>
      </c>
      <c r="P102" s="8">
        <f>O102*D102/C102</f>
        <v>2.5499999999999998</v>
      </c>
      <c r="Q102" s="8">
        <f>O102*E102/C102</f>
        <v>2.2999999999999998</v>
      </c>
      <c r="R102" s="8">
        <f>F102*O102/C102</f>
        <v>0.15</v>
      </c>
      <c r="S102" s="11">
        <f>G102*O102/C102</f>
        <v>31.5</v>
      </c>
      <c r="T102" s="68">
        <f>H102*O102/C102</f>
        <v>0</v>
      </c>
    </row>
    <row r="103" spans="1:20" ht="17.25" customHeight="1">
      <c r="A103" s="143"/>
      <c r="B103" s="139"/>
      <c r="C103" s="140"/>
      <c r="D103" s="140"/>
      <c r="E103" s="140"/>
      <c r="F103" s="140"/>
      <c r="G103" s="140"/>
      <c r="H103" s="140"/>
      <c r="I103" s="141">
        <f t="shared" ref="I103:T103" si="84">I100+I101+I102</f>
        <v>280</v>
      </c>
      <c r="J103" s="141">
        <f t="shared" si="84"/>
        <v>10.029999999999999</v>
      </c>
      <c r="K103" s="141">
        <f t="shared" si="84"/>
        <v>13.260000000000002</v>
      </c>
      <c r="L103" s="141">
        <f t="shared" si="84"/>
        <v>48.19</v>
      </c>
      <c r="M103" s="141">
        <f t="shared" si="84"/>
        <v>348.9</v>
      </c>
      <c r="N103" s="141">
        <f t="shared" si="84"/>
        <v>0.52</v>
      </c>
      <c r="O103" s="140">
        <f t="shared" si="84"/>
        <v>220</v>
      </c>
      <c r="P103" s="140">
        <f t="shared" si="84"/>
        <v>8.5500000000000007</v>
      </c>
      <c r="Q103" s="140">
        <f t="shared" si="84"/>
        <v>11.25</v>
      </c>
      <c r="R103" s="140">
        <f t="shared" si="84"/>
        <v>38.949999999999996</v>
      </c>
      <c r="S103" s="140">
        <f t="shared" si="84"/>
        <v>288.75</v>
      </c>
      <c r="T103" s="145">
        <f t="shared" si="84"/>
        <v>0.38999999999999996</v>
      </c>
    </row>
    <row r="104" spans="1:20" ht="17.25" customHeight="1" thickBot="1">
      <c r="A104" s="117"/>
      <c r="B104" s="118"/>
      <c r="C104" s="119"/>
      <c r="D104" s="119"/>
      <c r="E104" s="119"/>
      <c r="F104" s="119"/>
      <c r="G104" s="119"/>
      <c r="H104" s="119"/>
      <c r="I104" s="120">
        <f t="shared" ref="I104:O104" si="85">I87+I90+I98+I103</f>
        <v>1500</v>
      </c>
      <c r="J104" s="120">
        <f t="shared" si="85"/>
        <v>72.3155</v>
      </c>
      <c r="K104" s="120">
        <f t="shared" si="85"/>
        <v>72.145500000000013</v>
      </c>
      <c r="L104" s="120">
        <f t="shared" si="85"/>
        <v>210.86449999999999</v>
      </c>
      <c r="M104" s="120">
        <f t="shared" si="85"/>
        <v>1797.1490000000003</v>
      </c>
      <c r="N104" s="120">
        <f t="shared" si="85"/>
        <v>63.431500000000007</v>
      </c>
      <c r="O104" s="120">
        <f t="shared" si="85"/>
        <v>1200</v>
      </c>
      <c r="P104" s="120">
        <f>P87+P98+P103</f>
        <v>57.531000000000006</v>
      </c>
      <c r="Q104" s="120">
        <f>Q87+Q90+Q98+Q103</f>
        <v>57.611000000000004</v>
      </c>
      <c r="R104" s="120">
        <f>R87+R90+R98+R103</f>
        <v>174.44400000000002</v>
      </c>
      <c r="S104" s="120">
        <f>S87+S90+S98+S103</f>
        <v>1460.8530000000001</v>
      </c>
      <c r="T104" s="121">
        <f>T87+T98+T103</f>
        <v>37.404000000000003</v>
      </c>
    </row>
    <row r="105" spans="1:20" ht="53.25" customHeight="1" thickBot="1">
      <c r="A105" s="221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3"/>
    </row>
    <row r="106" spans="1:20" ht="37.5" customHeight="1">
      <c r="A106" s="229" t="s">
        <v>219</v>
      </c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1"/>
    </row>
    <row r="107" spans="1:20" ht="20.25" customHeight="1">
      <c r="A107" s="232" t="s">
        <v>10</v>
      </c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4"/>
    </row>
    <row r="108" spans="1:20" ht="17.25" customHeight="1">
      <c r="A108" s="67" t="s">
        <v>11</v>
      </c>
      <c r="B108" s="6" t="s">
        <v>38</v>
      </c>
      <c r="C108" s="7">
        <v>100</v>
      </c>
      <c r="D108" s="8">
        <v>3.8</v>
      </c>
      <c r="E108" s="8">
        <v>2.75</v>
      </c>
      <c r="F108" s="8">
        <v>19.45</v>
      </c>
      <c r="G108" s="8">
        <v>135.15</v>
      </c>
      <c r="H108" s="8">
        <v>0.52</v>
      </c>
      <c r="I108" s="9">
        <v>180</v>
      </c>
      <c r="J108" s="10">
        <f t="shared" ref="J108:J110" si="86">D108/100*I108</f>
        <v>6.84</v>
      </c>
      <c r="K108" s="10">
        <f>E108/100*I108</f>
        <v>4.95</v>
      </c>
      <c r="L108" s="10">
        <f>F108/100*I108</f>
        <v>35.01</v>
      </c>
      <c r="M108" s="10">
        <f>G108/100*I108</f>
        <v>243.27000000000004</v>
      </c>
      <c r="N108" s="10">
        <f>H108/100*I108</f>
        <v>0.93599999999999994</v>
      </c>
      <c r="O108" s="7">
        <v>150</v>
      </c>
      <c r="P108" s="8">
        <f>D108/100*O108</f>
        <v>5.7</v>
      </c>
      <c r="Q108" s="8">
        <f>E108/100*O108</f>
        <v>4.125</v>
      </c>
      <c r="R108" s="8">
        <f>F108/100*O108</f>
        <v>29.175000000000001</v>
      </c>
      <c r="S108" s="11">
        <f>G108/100*O108</f>
        <v>202.72500000000002</v>
      </c>
      <c r="T108" s="68">
        <f>H108/100*O108</f>
        <v>0.77999999999999992</v>
      </c>
    </row>
    <row r="109" spans="1:20" ht="17.25" customHeight="1">
      <c r="A109" s="67" t="s">
        <v>226</v>
      </c>
      <c r="B109" s="6" t="s">
        <v>15</v>
      </c>
      <c r="C109" s="7">
        <v>100</v>
      </c>
      <c r="D109" s="8">
        <v>7.5</v>
      </c>
      <c r="E109" s="8">
        <v>2.9</v>
      </c>
      <c r="F109" s="8">
        <v>51.4</v>
      </c>
      <c r="G109" s="8">
        <v>262</v>
      </c>
      <c r="H109" s="8">
        <v>0</v>
      </c>
      <c r="I109" s="9">
        <v>30</v>
      </c>
      <c r="J109" s="10">
        <f t="shared" si="86"/>
        <v>2.25</v>
      </c>
      <c r="K109" s="10">
        <f t="shared" ref="K109:K110" si="87">E109/100*I109</f>
        <v>0.86999999999999988</v>
      </c>
      <c r="L109" s="10">
        <f t="shared" ref="L109:L110" si="88">F109/100*I109</f>
        <v>15.42</v>
      </c>
      <c r="M109" s="10">
        <f t="shared" ref="M109:M110" si="89">G109/100*I109</f>
        <v>78.600000000000009</v>
      </c>
      <c r="N109" s="10">
        <f t="shared" ref="N109:N110" si="90">H109/100*I109</f>
        <v>0</v>
      </c>
      <c r="O109" s="7">
        <v>30</v>
      </c>
      <c r="P109" s="8">
        <f t="shared" ref="P109:P110" si="91">D109/100*O109</f>
        <v>2.25</v>
      </c>
      <c r="Q109" s="8">
        <f t="shared" ref="Q109:Q110" si="92">E109/100*O109</f>
        <v>0.86999999999999988</v>
      </c>
      <c r="R109" s="8">
        <f t="shared" ref="R109:R110" si="93">F109/100*O109</f>
        <v>15.42</v>
      </c>
      <c r="S109" s="11">
        <f t="shared" ref="S109:S110" si="94">G109/100*O109</f>
        <v>78.600000000000009</v>
      </c>
      <c r="T109" s="68">
        <f t="shared" ref="T109:T110" si="95">H109/100*O109</f>
        <v>0</v>
      </c>
    </row>
    <row r="110" spans="1:20" ht="17.25" customHeight="1">
      <c r="A110" s="67" t="s">
        <v>247</v>
      </c>
      <c r="B110" s="12" t="s">
        <v>195</v>
      </c>
      <c r="C110" s="7">
        <v>100</v>
      </c>
      <c r="D110" s="8">
        <v>0.05</v>
      </c>
      <c r="E110" s="8">
        <v>1.4999999999999999E-2</v>
      </c>
      <c r="F110" s="8">
        <v>4.6500000000000004</v>
      </c>
      <c r="G110" s="8">
        <v>19</v>
      </c>
      <c r="H110" s="8">
        <v>0.56000000000000005</v>
      </c>
      <c r="I110" s="9">
        <v>200</v>
      </c>
      <c r="J110" s="10">
        <f t="shared" si="86"/>
        <v>0.1</v>
      </c>
      <c r="K110" s="10">
        <f t="shared" si="87"/>
        <v>0.03</v>
      </c>
      <c r="L110" s="10">
        <f t="shared" si="88"/>
        <v>9.3000000000000007</v>
      </c>
      <c r="M110" s="10">
        <f t="shared" si="89"/>
        <v>38</v>
      </c>
      <c r="N110" s="10">
        <f t="shared" si="90"/>
        <v>1.1200000000000001</v>
      </c>
      <c r="O110" s="7">
        <v>150</v>
      </c>
      <c r="P110" s="8">
        <f t="shared" si="91"/>
        <v>7.4999999999999997E-2</v>
      </c>
      <c r="Q110" s="8">
        <f t="shared" si="92"/>
        <v>2.2499999999999999E-2</v>
      </c>
      <c r="R110" s="8">
        <f t="shared" si="93"/>
        <v>6.9750000000000014</v>
      </c>
      <c r="S110" s="11">
        <f t="shared" si="94"/>
        <v>28.5</v>
      </c>
      <c r="T110" s="68">
        <f t="shared" si="95"/>
        <v>0.84000000000000008</v>
      </c>
    </row>
    <row r="111" spans="1:20" ht="17.25" customHeight="1">
      <c r="A111" s="67" t="s">
        <v>41</v>
      </c>
      <c r="B111" s="6" t="s">
        <v>42</v>
      </c>
      <c r="C111" s="7">
        <v>100</v>
      </c>
      <c r="D111" s="8">
        <v>0.5</v>
      </c>
      <c r="E111" s="8">
        <v>82.6</v>
      </c>
      <c r="F111" s="8">
        <v>0.8</v>
      </c>
      <c r="G111" s="8">
        <v>748</v>
      </c>
      <c r="H111" s="8">
        <v>0</v>
      </c>
      <c r="I111" s="9">
        <v>7</v>
      </c>
      <c r="J111" s="10">
        <f>D111/100*I111</f>
        <v>3.5000000000000003E-2</v>
      </c>
      <c r="K111" s="10">
        <f>E111/100*I111</f>
        <v>5.782</v>
      </c>
      <c r="L111" s="10">
        <f>F111/100*I111</f>
        <v>5.6000000000000001E-2</v>
      </c>
      <c r="M111" s="10">
        <f>G111/100*I111</f>
        <v>52.36</v>
      </c>
      <c r="N111" s="10">
        <f>H111/100*I111</f>
        <v>0</v>
      </c>
      <c r="O111" s="7">
        <v>5</v>
      </c>
      <c r="P111" s="8">
        <f>D111/100*O111</f>
        <v>2.5000000000000001E-2</v>
      </c>
      <c r="Q111" s="8">
        <f>E111/100*O111</f>
        <v>4.13</v>
      </c>
      <c r="R111" s="8">
        <f>F111/100*O111</f>
        <v>0.04</v>
      </c>
      <c r="S111" s="11">
        <f>G111/100*O111</f>
        <v>37.400000000000006</v>
      </c>
      <c r="T111" s="68">
        <f>H111/100*O111</f>
        <v>0</v>
      </c>
    </row>
    <row r="112" spans="1:20" ht="17.25" customHeight="1">
      <c r="A112" s="69"/>
      <c r="B112" s="16"/>
      <c r="C112" s="17"/>
      <c r="D112" s="17"/>
      <c r="E112" s="17"/>
      <c r="F112" s="17"/>
      <c r="G112" s="17"/>
      <c r="H112" s="17"/>
      <c r="I112" s="18">
        <f>I108+I109+I110+I111</f>
        <v>417</v>
      </c>
      <c r="J112" s="18">
        <f>SUM(J108:J111)</f>
        <v>9.2249999999999996</v>
      </c>
      <c r="K112" s="18">
        <f>SUM(K108:K111)</f>
        <v>11.632000000000001</v>
      </c>
      <c r="L112" s="18">
        <f>SUM(L108:L111)</f>
        <v>59.786000000000001</v>
      </c>
      <c r="M112" s="18">
        <f>M108+M109+M111</f>
        <v>374.23000000000008</v>
      </c>
      <c r="N112" s="18">
        <f>N108+N109+N111+148</f>
        <v>148.93600000000001</v>
      </c>
      <c r="O112" s="17">
        <f>O108+O109+O110+O111</f>
        <v>335</v>
      </c>
      <c r="P112" s="17">
        <f>SUM(P108:P111)</f>
        <v>8.0500000000000007</v>
      </c>
      <c r="Q112" s="17">
        <f>SUM(Q108:Q111)</f>
        <v>9.1475000000000009</v>
      </c>
      <c r="R112" s="17">
        <f>SUM(R108:R111)</f>
        <v>51.61</v>
      </c>
      <c r="S112" s="19">
        <f>SUM(S108:S111)</f>
        <v>347.22500000000002</v>
      </c>
      <c r="T112" s="70">
        <f>SUM(T108:T111)</f>
        <v>1.62</v>
      </c>
    </row>
    <row r="113" spans="1:20" ht="18" customHeight="1">
      <c r="A113" s="232" t="s">
        <v>18</v>
      </c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132"/>
    </row>
    <row r="114" spans="1:20" ht="17.25" customHeight="1">
      <c r="A114" s="67" t="s">
        <v>224</v>
      </c>
      <c r="B114" s="20" t="s">
        <v>19</v>
      </c>
      <c r="C114" s="21">
        <v>100</v>
      </c>
      <c r="D114" s="22">
        <v>0.5</v>
      </c>
      <c r="E114" s="22">
        <v>0.1</v>
      </c>
      <c r="F114" s="22">
        <v>10.1</v>
      </c>
      <c r="G114" s="22">
        <v>46</v>
      </c>
      <c r="H114" s="22">
        <v>2</v>
      </c>
      <c r="I114" s="9">
        <v>100</v>
      </c>
      <c r="J114" s="10">
        <f>D114/100*I114</f>
        <v>0.5</v>
      </c>
      <c r="K114" s="10">
        <f>E114/100*I114</f>
        <v>0.1</v>
      </c>
      <c r="L114" s="10">
        <f>F114/100*I114</f>
        <v>10.1</v>
      </c>
      <c r="M114" s="10">
        <f>G114/100*I114</f>
        <v>46</v>
      </c>
      <c r="N114" s="10">
        <f>H114/100*I114</f>
        <v>2</v>
      </c>
      <c r="O114" s="7">
        <v>100</v>
      </c>
      <c r="P114" s="8">
        <f>D114/100*O114</f>
        <v>0.5</v>
      </c>
      <c r="Q114" s="8">
        <f>E114/100*O114</f>
        <v>0.1</v>
      </c>
      <c r="R114" s="8">
        <f>F114/100*O114</f>
        <v>10.1</v>
      </c>
      <c r="S114" s="11">
        <f>G114/100*O114</f>
        <v>46</v>
      </c>
      <c r="T114" s="68">
        <f>H114/100*O114</f>
        <v>2</v>
      </c>
    </row>
    <row r="115" spans="1:20" ht="17.25" customHeight="1">
      <c r="A115" s="73"/>
      <c r="B115" s="13"/>
      <c r="C115" s="7"/>
      <c r="D115" s="7"/>
      <c r="E115" s="7"/>
      <c r="F115" s="7"/>
      <c r="G115" s="7"/>
      <c r="H115" s="7"/>
      <c r="I115" s="9">
        <f t="shared" ref="I115:O115" si="96">I114</f>
        <v>100</v>
      </c>
      <c r="J115" s="9">
        <f t="shared" si="96"/>
        <v>0.5</v>
      </c>
      <c r="K115" s="9">
        <f t="shared" si="96"/>
        <v>0.1</v>
      </c>
      <c r="L115" s="9">
        <f t="shared" si="96"/>
        <v>10.1</v>
      </c>
      <c r="M115" s="9">
        <f t="shared" si="96"/>
        <v>46</v>
      </c>
      <c r="N115" s="9">
        <f t="shared" si="96"/>
        <v>2</v>
      </c>
      <c r="O115" s="7">
        <f t="shared" si="96"/>
        <v>100</v>
      </c>
      <c r="P115" s="7">
        <f>SUM(P114)</f>
        <v>0.5</v>
      </c>
      <c r="Q115" s="7">
        <f>SUM(Q114)</f>
        <v>0.1</v>
      </c>
      <c r="R115" s="7">
        <f>SUM(R114)</f>
        <v>10.1</v>
      </c>
      <c r="S115" s="14">
        <f>SUM(S114)</f>
        <v>46</v>
      </c>
      <c r="T115" s="74">
        <f>SUM(T114)</f>
        <v>2</v>
      </c>
    </row>
    <row r="116" spans="1:20" ht="20.25" customHeight="1">
      <c r="A116" s="232" t="s">
        <v>20</v>
      </c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132"/>
    </row>
    <row r="117" spans="1:20" ht="17.25" customHeight="1">
      <c r="A117" s="71" t="s">
        <v>213</v>
      </c>
      <c r="B117" s="60" t="s">
        <v>186</v>
      </c>
      <c r="C117" s="21">
        <v>100</v>
      </c>
      <c r="D117" s="22">
        <v>2</v>
      </c>
      <c r="E117" s="22">
        <v>8</v>
      </c>
      <c r="F117" s="22">
        <v>5.6</v>
      </c>
      <c r="G117" s="22">
        <v>102</v>
      </c>
      <c r="H117" s="22">
        <v>3.86</v>
      </c>
      <c r="I117" s="23">
        <v>50</v>
      </c>
      <c r="J117" s="24">
        <f t="shared" ref="J117" si="97">D117/100*I117</f>
        <v>1</v>
      </c>
      <c r="K117" s="24">
        <f t="shared" ref="K117" si="98">E117/100*I117</f>
        <v>4</v>
      </c>
      <c r="L117" s="24">
        <f t="shared" ref="L117" si="99">F117/100*I117</f>
        <v>2.8</v>
      </c>
      <c r="M117" s="24">
        <f t="shared" ref="M117" si="100">G117/100*I117</f>
        <v>51</v>
      </c>
      <c r="N117" s="24">
        <f t="shared" ref="N117" si="101">H117/100*I117</f>
        <v>1.9299999999999997</v>
      </c>
      <c r="O117" s="21">
        <v>30</v>
      </c>
      <c r="P117" s="22">
        <f t="shared" ref="P117" si="102">D117/100*O117</f>
        <v>0.6</v>
      </c>
      <c r="Q117" s="22">
        <f t="shared" ref="Q117" si="103">E117/100*O117</f>
        <v>2.4</v>
      </c>
      <c r="R117" s="22">
        <f t="shared" ref="R117" si="104">F117/100*O117</f>
        <v>1.6799999999999997</v>
      </c>
      <c r="S117" s="25">
        <f t="shared" ref="S117" si="105">G117/100*O117</f>
        <v>30.6</v>
      </c>
      <c r="T117" s="72">
        <f t="shared" ref="T117" si="106">H117/100*O117</f>
        <v>1.1579999999999999</v>
      </c>
    </row>
    <row r="118" spans="1:20" ht="17.25" customHeight="1">
      <c r="A118" s="186" t="s">
        <v>97</v>
      </c>
      <c r="B118" s="12" t="s">
        <v>98</v>
      </c>
      <c r="C118" s="7">
        <v>100</v>
      </c>
      <c r="D118" s="8">
        <v>0.7</v>
      </c>
      <c r="E118" s="8">
        <v>2.0499999999999998</v>
      </c>
      <c r="F118" s="8">
        <v>4.7</v>
      </c>
      <c r="G118" s="8">
        <v>39.5</v>
      </c>
      <c r="H118" s="8">
        <v>3.18</v>
      </c>
      <c r="I118" s="9">
        <v>180</v>
      </c>
      <c r="J118" s="10">
        <f t="shared" ref="J118:J122" si="107">D118/100*I118</f>
        <v>1.2599999999999998</v>
      </c>
      <c r="K118" s="10">
        <f t="shared" ref="K118:K122" si="108">E118/100*I118</f>
        <v>3.6899999999999995</v>
      </c>
      <c r="L118" s="10">
        <f t="shared" ref="L118:L122" si="109">F118/100*I118</f>
        <v>8.4600000000000009</v>
      </c>
      <c r="M118" s="10">
        <f t="shared" ref="M118:M122" si="110">G118/100*I118</f>
        <v>71.100000000000009</v>
      </c>
      <c r="N118" s="10">
        <f t="shared" ref="N118:N122" si="111">H118/100*I118</f>
        <v>5.7240000000000002</v>
      </c>
      <c r="O118" s="7">
        <v>150</v>
      </c>
      <c r="P118" s="8">
        <f t="shared" ref="P118:P122" si="112">D118/100*O118</f>
        <v>1.0499999999999998</v>
      </c>
      <c r="Q118" s="8">
        <f t="shared" ref="Q118:Q122" si="113">E118/100*O118</f>
        <v>3.0749999999999997</v>
      </c>
      <c r="R118" s="8">
        <f t="shared" ref="R118:R122" si="114">F118/100*O118</f>
        <v>7.05</v>
      </c>
      <c r="S118" s="11">
        <f t="shared" ref="S118:S122" si="115">G118/100*O118</f>
        <v>59.25</v>
      </c>
      <c r="T118" s="68">
        <f t="shared" ref="T118:T122" si="116">H118/100*O118</f>
        <v>4.7700000000000005</v>
      </c>
    </row>
    <row r="119" spans="1:20" ht="17.25" customHeight="1">
      <c r="A119" s="186" t="s">
        <v>99</v>
      </c>
      <c r="B119" s="12" t="s">
        <v>202</v>
      </c>
      <c r="C119" s="7">
        <v>100</v>
      </c>
      <c r="D119" s="8">
        <v>12</v>
      </c>
      <c r="E119" s="8">
        <v>18.8</v>
      </c>
      <c r="F119" s="8">
        <v>14.3</v>
      </c>
      <c r="G119" s="8">
        <v>275.60000000000002</v>
      </c>
      <c r="H119" s="8">
        <v>0.92</v>
      </c>
      <c r="I119" s="9">
        <v>90</v>
      </c>
      <c r="J119" s="10">
        <f t="shared" si="107"/>
        <v>10.799999999999999</v>
      </c>
      <c r="K119" s="10">
        <f t="shared" si="108"/>
        <v>16.920000000000002</v>
      </c>
      <c r="L119" s="10">
        <f t="shared" si="109"/>
        <v>12.870000000000001</v>
      </c>
      <c r="M119" s="10">
        <f t="shared" si="110"/>
        <v>248.04000000000002</v>
      </c>
      <c r="N119" s="10">
        <f t="shared" si="111"/>
        <v>0.82799999999999996</v>
      </c>
      <c r="O119" s="7">
        <v>70</v>
      </c>
      <c r="P119" s="8">
        <f t="shared" si="112"/>
        <v>8.4</v>
      </c>
      <c r="Q119" s="8">
        <f t="shared" si="113"/>
        <v>13.16</v>
      </c>
      <c r="R119" s="8">
        <f t="shared" si="114"/>
        <v>10.010000000000002</v>
      </c>
      <c r="S119" s="11">
        <f t="shared" si="115"/>
        <v>192.92000000000002</v>
      </c>
      <c r="T119" s="68">
        <f t="shared" si="116"/>
        <v>0.64400000000000002</v>
      </c>
    </row>
    <row r="120" spans="1:20" ht="17.25" customHeight="1">
      <c r="A120" s="67" t="s">
        <v>26</v>
      </c>
      <c r="B120" s="12" t="s">
        <v>187</v>
      </c>
      <c r="C120" s="7">
        <v>100</v>
      </c>
      <c r="D120" s="8">
        <v>4.38</v>
      </c>
      <c r="E120" s="8">
        <v>4</v>
      </c>
      <c r="F120" s="8">
        <v>22.85</v>
      </c>
      <c r="G120" s="8">
        <v>147.69</v>
      </c>
      <c r="H120" s="8">
        <v>0</v>
      </c>
      <c r="I120" s="9">
        <v>130</v>
      </c>
      <c r="J120" s="10">
        <f t="shared" si="107"/>
        <v>5.694</v>
      </c>
      <c r="K120" s="10">
        <f t="shared" si="108"/>
        <v>5.2</v>
      </c>
      <c r="L120" s="10">
        <f t="shared" si="109"/>
        <v>29.705000000000002</v>
      </c>
      <c r="M120" s="10">
        <f t="shared" si="110"/>
        <v>191.99699999999999</v>
      </c>
      <c r="N120" s="10">
        <f t="shared" si="111"/>
        <v>0</v>
      </c>
      <c r="O120" s="7">
        <v>100</v>
      </c>
      <c r="P120" s="8">
        <f t="shared" si="112"/>
        <v>4.38</v>
      </c>
      <c r="Q120" s="8">
        <f t="shared" si="113"/>
        <v>4</v>
      </c>
      <c r="R120" s="8">
        <f t="shared" si="114"/>
        <v>22.85</v>
      </c>
      <c r="S120" s="11">
        <f t="shared" si="115"/>
        <v>147.69</v>
      </c>
      <c r="T120" s="68">
        <f t="shared" si="116"/>
        <v>0</v>
      </c>
    </row>
    <row r="121" spans="1:20" ht="17.25" customHeight="1">
      <c r="A121" s="67" t="s">
        <v>51</v>
      </c>
      <c r="B121" s="12" t="s">
        <v>29</v>
      </c>
      <c r="C121" s="7">
        <v>100</v>
      </c>
      <c r="D121" s="8">
        <v>0.25</v>
      </c>
      <c r="E121" s="8">
        <v>0</v>
      </c>
      <c r="F121" s="8">
        <v>13.5</v>
      </c>
      <c r="G121" s="8">
        <v>55</v>
      </c>
      <c r="H121" s="8">
        <v>0.25</v>
      </c>
      <c r="I121" s="9">
        <v>200</v>
      </c>
      <c r="J121" s="10">
        <f t="shared" si="107"/>
        <v>0.5</v>
      </c>
      <c r="K121" s="10">
        <f t="shared" si="108"/>
        <v>0</v>
      </c>
      <c r="L121" s="10">
        <f t="shared" si="109"/>
        <v>27</v>
      </c>
      <c r="M121" s="10">
        <f t="shared" si="110"/>
        <v>110.00000000000001</v>
      </c>
      <c r="N121" s="10">
        <f t="shared" si="111"/>
        <v>0.5</v>
      </c>
      <c r="O121" s="7">
        <v>150</v>
      </c>
      <c r="P121" s="8">
        <f t="shared" si="112"/>
        <v>0.375</v>
      </c>
      <c r="Q121" s="8">
        <f t="shared" si="113"/>
        <v>0</v>
      </c>
      <c r="R121" s="8">
        <f t="shared" si="114"/>
        <v>20.25</v>
      </c>
      <c r="S121" s="11">
        <f t="shared" si="115"/>
        <v>82.5</v>
      </c>
      <c r="T121" s="68">
        <f t="shared" si="116"/>
        <v>0.375</v>
      </c>
    </row>
    <row r="122" spans="1:20" ht="17.25" customHeight="1">
      <c r="A122" s="67" t="s">
        <v>228</v>
      </c>
      <c r="B122" s="12" t="s">
        <v>203</v>
      </c>
      <c r="C122" s="7">
        <v>100</v>
      </c>
      <c r="D122" s="8">
        <v>6.6</v>
      </c>
      <c r="E122" s="8">
        <v>1.2</v>
      </c>
      <c r="F122" s="8">
        <v>33.4</v>
      </c>
      <c r="G122" s="8">
        <v>181</v>
      </c>
      <c r="H122" s="8">
        <v>0</v>
      </c>
      <c r="I122" s="9">
        <v>40</v>
      </c>
      <c r="J122" s="10">
        <f t="shared" si="107"/>
        <v>2.64</v>
      </c>
      <c r="K122" s="10">
        <f t="shared" si="108"/>
        <v>0.48</v>
      </c>
      <c r="L122" s="10">
        <f t="shared" si="109"/>
        <v>13.36</v>
      </c>
      <c r="M122" s="10">
        <f t="shared" si="110"/>
        <v>72.400000000000006</v>
      </c>
      <c r="N122" s="10">
        <f t="shared" si="111"/>
        <v>0</v>
      </c>
      <c r="O122" s="7">
        <v>30</v>
      </c>
      <c r="P122" s="8">
        <f t="shared" si="112"/>
        <v>1.98</v>
      </c>
      <c r="Q122" s="8">
        <f t="shared" si="113"/>
        <v>0.36</v>
      </c>
      <c r="R122" s="8">
        <f t="shared" si="114"/>
        <v>10.02</v>
      </c>
      <c r="S122" s="11">
        <f t="shared" si="115"/>
        <v>54.300000000000004</v>
      </c>
      <c r="T122" s="68">
        <f t="shared" si="116"/>
        <v>0</v>
      </c>
    </row>
    <row r="123" spans="1:20" ht="17.25" customHeight="1">
      <c r="A123" s="69"/>
      <c r="B123" s="16"/>
      <c r="C123" s="17"/>
      <c r="D123" s="17"/>
      <c r="E123" s="17"/>
      <c r="F123" s="17"/>
      <c r="G123" s="17"/>
      <c r="H123" s="17"/>
      <c r="I123" s="18">
        <f>I117+I118+I119+I120+I121+I122</f>
        <v>690</v>
      </c>
      <c r="J123" s="18">
        <f>SUM(J117:J122)</f>
        <v>21.893999999999998</v>
      </c>
      <c r="K123" s="18">
        <f>SUM(K117:K122)</f>
        <v>30.29</v>
      </c>
      <c r="L123" s="18">
        <f>SUM(L117:L122)</f>
        <v>94.195000000000007</v>
      </c>
      <c r="M123" s="18">
        <f>SUM(M117:M122)</f>
        <v>744.53700000000003</v>
      </c>
      <c r="N123" s="18">
        <f>N117+N118+N119+N121+N122</f>
        <v>8.9819999999999993</v>
      </c>
      <c r="O123" s="18">
        <f>O117+O118+O119+O121+O122</f>
        <v>430</v>
      </c>
      <c r="P123" s="17">
        <f>SUM(P117:P122)</f>
        <v>16.785</v>
      </c>
      <c r="Q123" s="17">
        <f>SUM(Q117:Q122)</f>
        <v>22.994999999999997</v>
      </c>
      <c r="R123" s="17">
        <f>SUM(R117:R122)</f>
        <v>71.86</v>
      </c>
      <c r="S123" s="19">
        <f>SUM(S117:S122)</f>
        <v>567.26</v>
      </c>
      <c r="T123" s="70">
        <f>SUM(T117:T122)</f>
        <v>6.947000000000001</v>
      </c>
    </row>
    <row r="124" spans="1:20" ht="21" customHeight="1">
      <c r="A124" s="235" t="s">
        <v>194</v>
      </c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132"/>
    </row>
    <row r="125" spans="1:20" ht="17.25" customHeight="1">
      <c r="A125" s="71" t="s">
        <v>248</v>
      </c>
      <c r="B125" s="61" t="s">
        <v>102</v>
      </c>
      <c r="C125" s="21">
        <v>100</v>
      </c>
      <c r="D125" s="22">
        <v>5.9</v>
      </c>
      <c r="E125" s="22">
        <v>4.7</v>
      </c>
      <c r="F125" s="22">
        <v>75</v>
      </c>
      <c r="G125" s="22">
        <v>366</v>
      </c>
      <c r="H125" s="22">
        <v>0</v>
      </c>
      <c r="I125" s="23">
        <v>60</v>
      </c>
      <c r="J125" s="24">
        <f>D125/100*I125</f>
        <v>3.54</v>
      </c>
      <c r="K125" s="24">
        <f>E125/100*I125</f>
        <v>2.82</v>
      </c>
      <c r="L125" s="24">
        <f>F125/100*I125</f>
        <v>45</v>
      </c>
      <c r="M125" s="24">
        <f>G125/100*I125</f>
        <v>219.60000000000002</v>
      </c>
      <c r="N125" s="24">
        <f>H125/100*I125</f>
        <v>0</v>
      </c>
      <c r="O125" s="21">
        <v>50</v>
      </c>
      <c r="P125" s="22">
        <f>D125/100*O125</f>
        <v>2.95</v>
      </c>
      <c r="Q125" s="22">
        <f>E125/100*O125</f>
        <v>2.35</v>
      </c>
      <c r="R125" s="22">
        <f>F125/100*O125</f>
        <v>37.5</v>
      </c>
      <c r="S125" s="25">
        <f>G125/100*O125</f>
        <v>183</v>
      </c>
      <c r="T125" s="72">
        <f>H125/100*O125</f>
        <v>0</v>
      </c>
    </row>
    <row r="126" spans="1:20" ht="17.25" customHeight="1">
      <c r="A126" s="67" t="s">
        <v>75</v>
      </c>
      <c r="B126" s="15" t="s">
        <v>76</v>
      </c>
      <c r="C126" s="7">
        <v>100</v>
      </c>
      <c r="D126" s="8">
        <v>1.8</v>
      </c>
      <c r="E126" s="8">
        <v>1.65</v>
      </c>
      <c r="F126" s="8">
        <v>6.85</v>
      </c>
      <c r="G126" s="8">
        <v>50</v>
      </c>
      <c r="H126" s="8">
        <v>0.26</v>
      </c>
      <c r="I126" s="9">
        <v>200</v>
      </c>
      <c r="J126" s="10">
        <f>D126/100*I126</f>
        <v>3.6000000000000005</v>
      </c>
      <c r="K126" s="10">
        <f>E126/100*I126</f>
        <v>3.3000000000000003</v>
      </c>
      <c r="L126" s="10">
        <f>F126/100*I126</f>
        <v>13.699999999999998</v>
      </c>
      <c r="M126" s="10">
        <f>G126/100*I126</f>
        <v>100</v>
      </c>
      <c r="N126" s="10">
        <f>H126/100*I126</f>
        <v>0.52</v>
      </c>
      <c r="O126" s="7">
        <v>150</v>
      </c>
      <c r="P126" s="8">
        <f>D126/100*O126</f>
        <v>2.7</v>
      </c>
      <c r="Q126" s="8">
        <f>E126/100*O126</f>
        <v>2.4750000000000001</v>
      </c>
      <c r="R126" s="8">
        <f>F126/100*O126</f>
        <v>10.274999999999999</v>
      </c>
      <c r="S126" s="11">
        <f>G126/100*O126</f>
        <v>75</v>
      </c>
      <c r="T126" s="68">
        <f>H126/100*O126</f>
        <v>0.38999999999999996</v>
      </c>
    </row>
    <row r="127" spans="1:20" ht="17.25" customHeight="1">
      <c r="A127" s="67" t="s">
        <v>229</v>
      </c>
      <c r="B127" s="12" t="s">
        <v>32</v>
      </c>
      <c r="C127" s="7">
        <v>100</v>
      </c>
      <c r="D127" s="8">
        <v>1.45</v>
      </c>
      <c r="E127" s="8">
        <v>2.4300000000000002</v>
      </c>
      <c r="F127" s="8">
        <v>9.2799999999999994</v>
      </c>
      <c r="G127" s="8">
        <v>64.7</v>
      </c>
      <c r="H127" s="8">
        <v>2.7</v>
      </c>
      <c r="I127" s="7">
        <v>40</v>
      </c>
      <c r="J127" s="8">
        <f t="shared" ref="J127" si="117">D127/100*I127</f>
        <v>0.57999999999999996</v>
      </c>
      <c r="K127" s="8">
        <f t="shared" ref="K127" si="118">E127/100*I127</f>
        <v>0.97200000000000009</v>
      </c>
      <c r="L127" s="8">
        <f t="shared" ref="L127" si="119">F127/100*I127</f>
        <v>3.7119999999999997</v>
      </c>
      <c r="M127" s="8">
        <f t="shared" ref="M127" si="120">G127/100*I127</f>
        <v>25.880000000000003</v>
      </c>
      <c r="N127" s="8">
        <f t="shared" ref="N127" si="121">H127/100*I127</f>
        <v>1.08</v>
      </c>
      <c r="O127" s="7">
        <v>30</v>
      </c>
      <c r="P127" s="8">
        <f t="shared" ref="P127" si="122">D127/100*O127</f>
        <v>0.43499999999999994</v>
      </c>
      <c r="Q127" s="8">
        <f t="shared" ref="Q127" si="123">E127/100*O127</f>
        <v>0.72900000000000009</v>
      </c>
      <c r="R127" s="8">
        <f t="shared" ref="R127" si="124">F127/100*O127</f>
        <v>2.7839999999999998</v>
      </c>
      <c r="S127" s="11">
        <f t="shared" ref="S127" si="125">G127/100*O127</f>
        <v>19.41</v>
      </c>
      <c r="T127" s="68">
        <f t="shared" ref="T127" si="126">H127/100*O127</f>
        <v>0.81</v>
      </c>
    </row>
    <row r="128" spans="1:20" ht="17.25" customHeight="1">
      <c r="A128" s="67">
        <v>522</v>
      </c>
      <c r="B128" s="15" t="s">
        <v>279</v>
      </c>
      <c r="C128" s="7">
        <v>100</v>
      </c>
      <c r="D128" s="8">
        <v>8.5</v>
      </c>
      <c r="E128" s="8">
        <v>8.3000000000000007</v>
      </c>
      <c r="F128" s="8">
        <v>4</v>
      </c>
      <c r="G128" s="8">
        <v>125</v>
      </c>
      <c r="H128" s="8">
        <v>12.4</v>
      </c>
      <c r="I128" s="9">
        <v>70</v>
      </c>
      <c r="J128" s="10">
        <f>D128*I128/C128</f>
        <v>5.95</v>
      </c>
      <c r="K128" s="10">
        <f>E128*I128/C128</f>
        <v>5.81</v>
      </c>
      <c r="L128" s="10">
        <f>F128*I128/C128</f>
        <v>2.8</v>
      </c>
      <c r="M128" s="10">
        <f>G128*I128/C128</f>
        <v>87.5</v>
      </c>
      <c r="N128" s="10">
        <f>H128*I128/C128</f>
        <v>8.68</v>
      </c>
      <c r="O128" s="7">
        <v>60</v>
      </c>
      <c r="P128" s="8">
        <f>O128*D128/C128</f>
        <v>5.0999999999999996</v>
      </c>
      <c r="Q128" s="8">
        <f>O128*E128/C128</f>
        <v>4.9800000000000004</v>
      </c>
      <c r="R128" s="8">
        <f>F128*O128/C128</f>
        <v>2.4</v>
      </c>
      <c r="S128" s="11">
        <f>G128*O128/C128</f>
        <v>75</v>
      </c>
      <c r="T128" s="68">
        <f>H128*O128/C128</f>
        <v>7.44</v>
      </c>
    </row>
    <row r="129" spans="1:20" ht="17.25" customHeight="1">
      <c r="A129" s="143"/>
      <c r="B129" s="142"/>
      <c r="C129" s="140"/>
      <c r="D129" s="140"/>
      <c r="E129" s="140"/>
      <c r="F129" s="140"/>
      <c r="G129" s="140"/>
      <c r="H129" s="140"/>
      <c r="I129" s="141">
        <f>I125+I126+I127+I128</f>
        <v>370</v>
      </c>
      <c r="J129" s="141">
        <f>J125+J126+J127+J128</f>
        <v>13.670000000000002</v>
      </c>
      <c r="K129" s="141">
        <f>K125+K126+K127+K128</f>
        <v>12.902000000000001</v>
      </c>
      <c r="L129" s="141">
        <f>L125+L126+L127+L128</f>
        <v>65.211999999999989</v>
      </c>
      <c r="M129" s="141">
        <f>M125+M126+M127+M128</f>
        <v>432.98</v>
      </c>
      <c r="N129" s="141">
        <f>N125+N126+N127+N128</f>
        <v>10.28</v>
      </c>
      <c r="O129" s="140">
        <f>O125+O126+O127+O128</f>
        <v>290</v>
      </c>
      <c r="P129" s="140">
        <f>P125+P126+P127+P128</f>
        <v>11.184999999999999</v>
      </c>
      <c r="Q129" s="140">
        <f>Q125+Q126+Q127+Q128</f>
        <v>10.534000000000001</v>
      </c>
      <c r="R129" s="140">
        <f>R125+R126+R127+R128</f>
        <v>52.958999999999996</v>
      </c>
      <c r="S129" s="144">
        <f>S125+S126+S127+S128</f>
        <v>352.41</v>
      </c>
      <c r="T129" s="145">
        <f>T125+T126+T127+T128</f>
        <v>8.64</v>
      </c>
    </row>
    <row r="130" spans="1:20" ht="17.25" customHeight="1">
      <c r="A130" s="106"/>
      <c r="B130" s="101"/>
      <c r="C130" s="102"/>
      <c r="D130" s="102"/>
      <c r="E130" s="102"/>
      <c r="F130" s="102"/>
      <c r="G130" s="102"/>
      <c r="H130" s="102"/>
      <c r="I130" s="103">
        <f t="shared" ref="I130:T130" si="127">I112+I115+I123+I129</f>
        <v>1577</v>
      </c>
      <c r="J130" s="103">
        <f t="shared" si="127"/>
        <v>45.289000000000001</v>
      </c>
      <c r="K130" s="103">
        <f t="shared" si="127"/>
        <v>54.923999999999999</v>
      </c>
      <c r="L130" s="103">
        <f t="shared" si="127"/>
        <v>229.29300000000001</v>
      </c>
      <c r="M130" s="103">
        <f t="shared" si="127"/>
        <v>1597.7470000000001</v>
      </c>
      <c r="N130" s="103">
        <f t="shared" si="127"/>
        <v>170.19800000000001</v>
      </c>
      <c r="O130" s="103">
        <f t="shared" si="127"/>
        <v>1155</v>
      </c>
      <c r="P130" s="103">
        <f t="shared" si="127"/>
        <v>36.519999999999996</v>
      </c>
      <c r="Q130" s="103">
        <f t="shared" si="127"/>
        <v>42.776499999999999</v>
      </c>
      <c r="R130" s="103">
        <f t="shared" si="127"/>
        <v>186.529</v>
      </c>
      <c r="S130" s="103">
        <f t="shared" si="127"/>
        <v>1312.895</v>
      </c>
      <c r="T130" s="104">
        <f t="shared" si="127"/>
        <v>19.207000000000001</v>
      </c>
    </row>
    <row r="131" spans="1:20" ht="17.25" customHeight="1" thickBot="1">
      <c r="A131" s="158"/>
      <c r="B131" s="159" t="s">
        <v>105</v>
      </c>
      <c r="C131" s="160"/>
      <c r="D131" s="160"/>
      <c r="E131" s="160"/>
      <c r="F131" s="160"/>
      <c r="G131" s="160"/>
      <c r="H131" s="160"/>
      <c r="I131" s="161">
        <f t="shared" ref="I131:T131" si="128">I27+I53+I78+I104+I130</f>
        <v>6714</v>
      </c>
      <c r="J131" s="161">
        <f t="shared" si="128"/>
        <v>235.81950000000001</v>
      </c>
      <c r="K131" s="161">
        <f t="shared" si="128"/>
        <v>269.16849999999999</v>
      </c>
      <c r="L131" s="161">
        <f t="shared" si="128"/>
        <v>1073.1185</v>
      </c>
      <c r="M131" s="161">
        <f t="shared" si="128"/>
        <v>7458.1900000000005</v>
      </c>
      <c r="N131" s="161">
        <f t="shared" si="128"/>
        <v>360.3845</v>
      </c>
      <c r="O131" s="161">
        <f t="shared" si="128"/>
        <v>5250</v>
      </c>
      <c r="P131" s="161">
        <f t="shared" si="128"/>
        <v>185.92000000000002</v>
      </c>
      <c r="Q131" s="161">
        <f t="shared" si="128"/>
        <v>211.32300000000001</v>
      </c>
      <c r="R131" s="161">
        <f t="shared" si="128"/>
        <v>868.36900000000003</v>
      </c>
      <c r="S131" s="161">
        <f t="shared" si="128"/>
        <v>5984.8724999999995</v>
      </c>
      <c r="T131" s="162">
        <f t="shared" si="128"/>
        <v>155.7765</v>
      </c>
    </row>
    <row r="132" spans="1:20" ht="17.25" customHeight="1" thickBot="1">
      <c r="A132" s="168"/>
      <c r="B132" s="169" t="s">
        <v>106</v>
      </c>
      <c r="C132" s="170"/>
      <c r="D132" s="170"/>
      <c r="E132" s="170"/>
      <c r="F132" s="170"/>
      <c r="G132" s="170"/>
      <c r="H132" s="170"/>
      <c r="I132" s="171">
        <f t="shared" ref="I132:T132" si="129">I131/5</f>
        <v>1342.8</v>
      </c>
      <c r="J132" s="171">
        <f t="shared" si="129"/>
        <v>47.163899999999998</v>
      </c>
      <c r="K132" s="171">
        <f t="shared" si="129"/>
        <v>53.8337</v>
      </c>
      <c r="L132" s="171">
        <f t="shared" si="129"/>
        <v>214.62370000000001</v>
      </c>
      <c r="M132" s="171">
        <f t="shared" si="129"/>
        <v>1491.6380000000001</v>
      </c>
      <c r="N132" s="171">
        <f t="shared" si="129"/>
        <v>72.076899999999995</v>
      </c>
      <c r="O132" s="171">
        <f t="shared" si="129"/>
        <v>1050</v>
      </c>
      <c r="P132" s="171">
        <f t="shared" si="129"/>
        <v>37.184000000000005</v>
      </c>
      <c r="Q132" s="171">
        <f t="shared" si="129"/>
        <v>42.264600000000002</v>
      </c>
      <c r="R132" s="171">
        <f t="shared" si="129"/>
        <v>173.6738</v>
      </c>
      <c r="S132" s="171">
        <f t="shared" si="129"/>
        <v>1196.9744999999998</v>
      </c>
      <c r="T132" s="172">
        <f t="shared" si="129"/>
        <v>31.1553</v>
      </c>
    </row>
    <row r="133" spans="1:20" ht="39.6" customHeight="1" thickBot="1">
      <c r="A133" s="236"/>
      <c r="B133" s="237"/>
      <c r="C133" s="237"/>
      <c r="D133" s="237"/>
      <c r="E133" s="237"/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8"/>
    </row>
    <row r="134" spans="1:20" ht="32.25" customHeight="1">
      <c r="A134" s="239" t="s">
        <v>206</v>
      </c>
      <c r="B134" s="240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1"/>
    </row>
    <row r="135" spans="1:20" ht="17.25" customHeight="1">
      <c r="A135" s="232" t="s">
        <v>10</v>
      </c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4"/>
    </row>
    <row r="136" spans="1:20" ht="17.25" customHeight="1">
      <c r="A136" s="67" t="s">
        <v>11</v>
      </c>
      <c r="B136" s="12" t="s">
        <v>94</v>
      </c>
      <c r="C136" s="7">
        <v>100</v>
      </c>
      <c r="D136" s="8">
        <v>3.8</v>
      </c>
      <c r="E136" s="8">
        <v>2.75</v>
      </c>
      <c r="F136" s="8">
        <v>19.45</v>
      </c>
      <c r="G136" s="8">
        <v>135.15</v>
      </c>
      <c r="H136" s="8">
        <v>0.52</v>
      </c>
      <c r="I136" s="9">
        <v>180</v>
      </c>
      <c r="J136" s="10">
        <f>D136/100*I136</f>
        <v>6.84</v>
      </c>
      <c r="K136" s="10">
        <f>E136/100*I136</f>
        <v>4.95</v>
      </c>
      <c r="L136" s="10">
        <f>F136/100*I136</f>
        <v>35.01</v>
      </c>
      <c r="M136" s="10">
        <f>G136/100*I136</f>
        <v>243.27000000000004</v>
      </c>
      <c r="N136" s="10">
        <f>H136/100*I136</f>
        <v>0.93599999999999994</v>
      </c>
      <c r="O136" s="7">
        <v>150</v>
      </c>
      <c r="P136" s="8">
        <f>D136/100*O136</f>
        <v>5.7</v>
      </c>
      <c r="Q136" s="8">
        <f>E136/100*O136</f>
        <v>4.125</v>
      </c>
      <c r="R136" s="8">
        <f>F136/100*O136</f>
        <v>29.175000000000001</v>
      </c>
      <c r="S136" s="11">
        <f>G136/100*O136</f>
        <v>202.72500000000002</v>
      </c>
      <c r="T136" s="68">
        <f>H136/100*O136</f>
        <v>0.77999999999999992</v>
      </c>
    </row>
    <row r="137" spans="1:20" ht="68.25" customHeight="1">
      <c r="A137" s="67" t="s">
        <v>225</v>
      </c>
      <c r="B137" s="6" t="s">
        <v>14</v>
      </c>
      <c r="C137" s="7">
        <v>100</v>
      </c>
      <c r="D137" s="8">
        <v>25.6</v>
      </c>
      <c r="E137" s="8">
        <v>26.1</v>
      </c>
      <c r="F137" s="8">
        <v>0</v>
      </c>
      <c r="G137" s="8">
        <v>343</v>
      </c>
      <c r="H137" s="8">
        <v>0.71</v>
      </c>
      <c r="I137" s="9">
        <v>15</v>
      </c>
      <c r="J137" s="10">
        <f>D137/100*I137</f>
        <v>3.84</v>
      </c>
      <c r="K137" s="10">
        <f>E137/100*I137</f>
        <v>3.915</v>
      </c>
      <c r="L137" s="10">
        <f>F137/100*I137</f>
        <v>0</v>
      </c>
      <c r="M137" s="10">
        <f>G137/100*I137</f>
        <v>51.45</v>
      </c>
      <c r="N137" s="10">
        <f>H137/100*I137</f>
        <v>0.1065</v>
      </c>
      <c r="O137" s="7">
        <v>10</v>
      </c>
      <c r="P137" s="8">
        <f>D137/100*O137</f>
        <v>2.56</v>
      </c>
      <c r="Q137" s="8">
        <f>E137/100*O137</f>
        <v>2.6100000000000003</v>
      </c>
      <c r="R137" s="8">
        <f>F137/100*O137</f>
        <v>0</v>
      </c>
      <c r="S137" s="11">
        <f>G137/100*O137</f>
        <v>34.300000000000004</v>
      </c>
      <c r="T137" s="68">
        <f>H137/100*O137</f>
        <v>7.0999999999999994E-2</v>
      </c>
    </row>
    <row r="138" spans="1:20" ht="21.75" customHeight="1">
      <c r="A138" s="67" t="s">
        <v>226</v>
      </c>
      <c r="B138" s="6" t="s">
        <v>15</v>
      </c>
      <c r="C138" s="7">
        <v>100</v>
      </c>
      <c r="D138" s="8">
        <v>7.5</v>
      </c>
      <c r="E138" s="8">
        <v>2.9</v>
      </c>
      <c r="F138" s="8">
        <v>51.4</v>
      </c>
      <c r="G138" s="8">
        <v>262</v>
      </c>
      <c r="H138" s="8">
        <v>0</v>
      </c>
      <c r="I138" s="9">
        <v>30</v>
      </c>
      <c r="J138" s="10">
        <f>D138/100*I138</f>
        <v>2.25</v>
      </c>
      <c r="K138" s="10">
        <f>E138/100*I138</f>
        <v>0.86999999999999988</v>
      </c>
      <c r="L138" s="10">
        <f>F138/100*I138</f>
        <v>15.42</v>
      </c>
      <c r="M138" s="10">
        <f>G138/100*I138</f>
        <v>78.600000000000009</v>
      </c>
      <c r="N138" s="10">
        <f>H138/100*I138</f>
        <v>0</v>
      </c>
      <c r="O138" s="7">
        <v>30</v>
      </c>
      <c r="P138" s="8">
        <f>D138/100*O138</f>
        <v>2.25</v>
      </c>
      <c r="Q138" s="8">
        <f>E138/100*O138</f>
        <v>0.86999999999999988</v>
      </c>
      <c r="R138" s="8">
        <f>F138/100*O138</f>
        <v>15.42</v>
      </c>
      <c r="S138" s="11">
        <f>G138/100*O138</f>
        <v>78.600000000000009</v>
      </c>
      <c r="T138" s="68">
        <f>H138/100*O138</f>
        <v>0</v>
      </c>
    </row>
    <row r="139" spans="1:20" ht="20.25" customHeight="1">
      <c r="A139" s="67" t="s">
        <v>39</v>
      </c>
      <c r="B139" s="6" t="s">
        <v>40</v>
      </c>
      <c r="C139" s="7">
        <v>100</v>
      </c>
      <c r="D139" s="8">
        <v>0.05</v>
      </c>
      <c r="E139" s="8">
        <v>1.4999999999999999E-2</v>
      </c>
      <c r="F139" s="8">
        <v>4.55</v>
      </c>
      <c r="G139" s="8">
        <v>12.5</v>
      </c>
      <c r="H139" s="8">
        <v>0</v>
      </c>
      <c r="I139" s="9">
        <v>200</v>
      </c>
      <c r="J139" s="10">
        <f>D139/C139*I139</f>
        <v>0.1</v>
      </c>
      <c r="K139" s="10">
        <f>E139/C139*I139</f>
        <v>0.03</v>
      </c>
      <c r="L139" s="10">
        <f>F139/C139*I139</f>
        <v>9.1</v>
      </c>
      <c r="M139" s="10">
        <f>G139/C139*I139</f>
        <v>25</v>
      </c>
      <c r="N139" s="10">
        <v>0</v>
      </c>
      <c r="O139" s="7">
        <v>150</v>
      </c>
      <c r="P139" s="8">
        <f>D139/C139*O139</f>
        <v>7.4999999999999997E-2</v>
      </c>
      <c r="Q139" s="8">
        <f>E139/C139*O139</f>
        <v>2.2499999999999999E-2</v>
      </c>
      <c r="R139" s="8">
        <f>F139/C139*O139</f>
        <v>6.8250000000000002</v>
      </c>
      <c r="S139" s="11">
        <f>G139/C139*O139</f>
        <v>18.75</v>
      </c>
      <c r="T139" s="68">
        <v>0</v>
      </c>
    </row>
    <row r="140" spans="1:20" ht="17.25" customHeight="1">
      <c r="A140" s="73"/>
      <c r="B140" s="13"/>
      <c r="C140" s="7"/>
      <c r="D140" s="7"/>
      <c r="E140" s="7"/>
      <c r="F140" s="7"/>
      <c r="G140" s="7"/>
      <c r="H140" s="7"/>
      <c r="I140" s="9">
        <f>I136+I137+I138+I139</f>
        <v>425</v>
      </c>
      <c r="J140" s="9">
        <f t="shared" ref="J140:S140" si="130">SUM(J136:J139)</f>
        <v>13.03</v>
      </c>
      <c r="K140" s="9">
        <f t="shared" si="130"/>
        <v>9.7649999999999988</v>
      </c>
      <c r="L140" s="9">
        <f t="shared" si="130"/>
        <v>59.53</v>
      </c>
      <c r="M140" s="9">
        <f t="shared" si="130"/>
        <v>398.32000000000005</v>
      </c>
      <c r="N140" s="9">
        <f t="shared" si="130"/>
        <v>1.0425</v>
      </c>
      <c r="O140" s="9">
        <f t="shared" si="130"/>
        <v>340</v>
      </c>
      <c r="P140" s="9">
        <f t="shared" si="130"/>
        <v>10.584999999999999</v>
      </c>
      <c r="Q140" s="7">
        <f t="shared" si="130"/>
        <v>7.6275000000000004</v>
      </c>
      <c r="R140" s="7">
        <f t="shared" si="130"/>
        <v>51.42</v>
      </c>
      <c r="S140" s="14">
        <f t="shared" si="130"/>
        <v>334.37500000000006</v>
      </c>
      <c r="T140" s="70">
        <f>T136+T137+T139+T139</f>
        <v>0.85099999999999987</v>
      </c>
    </row>
    <row r="141" spans="1:20" ht="17.25" customHeight="1">
      <c r="A141" s="232" t="s">
        <v>18</v>
      </c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184"/>
    </row>
    <row r="142" spans="1:20" ht="17.25" customHeight="1">
      <c r="A142" s="67" t="s">
        <v>224</v>
      </c>
      <c r="B142" s="15" t="s">
        <v>19</v>
      </c>
      <c r="C142" s="7">
        <v>100</v>
      </c>
      <c r="D142" s="8">
        <v>0.5</v>
      </c>
      <c r="E142" s="8">
        <v>0.1</v>
      </c>
      <c r="F142" s="8">
        <v>10.1</v>
      </c>
      <c r="G142" s="8">
        <v>46</v>
      </c>
      <c r="H142" s="8">
        <v>2</v>
      </c>
      <c r="I142" s="9">
        <v>100</v>
      </c>
      <c r="J142" s="10">
        <f>D142/100*I142</f>
        <v>0.5</v>
      </c>
      <c r="K142" s="10">
        <f>E142/100*I142</f>
        <v>0.1</v>
      </c>
      <c r="L142" s="10">
        <f>F142/100*I142</f>
        <v>10.1</v>
      </c>
      <c r="M142" s="10">
        <f>G142/100*I142</f>
        <v>46</v>
      </c>
      <c r="N142" s="10">
        <f>H142/100*I142</f>
        <v>2</v>
      </c>
      <c r="O142" s="7">
        <v>100</v>
      </c>
      <c r="P142" s="8">
        <f>D142/100*O142</f>
        <v>0.5</v>
      </c>
      <c r="Q142" s="8">
        <f>E142/100*O142</f>
        <v>0.1</v>
      </c>
      <c r="R142" s="8">
        <f>F142/100*O142</f>
        <v>10.1</v>
      </c>
      <c r="S142" s="11">
        <f>G142/100*O142</f>
        <v>46</v>
      </c>
      <c r="T142" s="72">
        <f>H142/100*O143</f>
        <v>2</v>
      </c>
    </row>
    <row r="143" spans="1:20" ht="17.25" customHeight="1">
      <c r="A143" s="69"/>
      <c r="B143" s="16"/>
      <c r="C143" s="17"/>
      <c r="D143" s="17"/>
      <c r="E143" s="17"/>
      <c r="F143" s="17"/>
      <c r="G143" s="17"/>
      <c r="H143" s="17"/>
      <c r="I143" s="18">
        <f t="shared" ref="I143:O143" si="131">I142</f>
        <v>100</v>
      </c>
      <c r="J143" s="18">
        <f t="shared" si="131"/>
        <v>0.5</v>
      </c>
      <c r="K143" s="18">
        <f t="shared" si="131"/>
        <v>0.1</v>
      </c>
      <c r="L143" s="18">
        <f t="shared" si="131"/>
        <v>10.1</v>
      </c>
      <c r="M143" s="18">
        <f t="shared" si="131"/>
        <v>46</v>
      </c>
      <c r="N143" s="18">
        <f t="shared" si="131"/>
        <v>2</v>
      </c>
      <c r="O143" s="18">
        <f t="shared" si="131"/>
        <v>100</v>
      </c>
      <c r="P143" s="17">
        <f>SUM(P142)</f>
        <v>0.5</v>
      </c>
      <c r="Q143" s="17">
        <f>SUM(Q142)</f>
        <v>0.1</v>
      </c>
      <c r="R143" s="17">
        <f>SUM(R142)</f>
        <v>10.1</v>
      </c>
      <c r="S143" s="19">
        <f>SUM(S142)</f>
        <v>46</v>
      </c>
      <c r="T143" s="70">
        <f>T140+T141+T142</f>
        <v>2.851</v>
      </c>
    </row>
    <row r="144" spans="1:20" ht="17.25" customHeight="1">
      <c r="A144" s="232" t="s">
        <v>20</v>
      </c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132"/>
    </row>
    <row r="145" spans="1:20" ht="18" customHeight="1">
      <c r="A145" s="67" t="s">
        <v>190</v>
      </c>
      <c r="B145" s="12" t="s">
        <v>181</v>
      </c>
      <c r="C145" s="7">
        <v>100</v>
      </c>
      <c r="D145" s="8">
        <v>1.33</v>
      </c>
      <c r="E145" s="8">
        <v>8.16</v>
      </c>
      <c r="F145" s="8">
        <v>8</v>
      </c>
      <c r="G145" s="8">
        <v>110</v>
      </c>
      <c r="H145" s="8">
        <v>1.87</v>
      </c>
      <c r="I145" s="9">
        <v>50</v>
      </c>
      <c r="J145" s="10">
        <f t="shared" ref="J145" si="132">D145/100*I145</f>
        <v>0.66500000000000004</v>
      </c>
      <c r="K145" s="10">
        <f t="shared" ref="K145" si="133">E145/100*I145</f>
        <v>4.08</v>
      </c>
      <c r="L145" s="10">
        <f t="shared" ref="L145" si="134">F145/100*I145</f>
        <v>4</v>
      </c>
      <c r="M145" s="10">
        <f t="shared" ref="M145" si="135">G145/100*I145</f>
        <v>55.000000000000007</v>
      </c>
      <c r="N145" s="10">
        <f t="shared" ref="N145" si="136">H145/100*I145</f>
        <v>0.93500000000000005</v>
      </c>
      <c r="O145" s="7">
        <v>30</v>
      </c>
      <c r="P145" s="8">
        <f t="shared" ref="P145" si="137">D145/100*O145</f>
        <v>0.39900000000000002</v>
      </c>
      <c r="Q145" s="8">
        <f t="shared" ref="Q145" si="138">E145/100*O145</f>
        <v>2.4480000000000004</v>
      </c>
      <c r="R145" s="8">
        <f t="shared" ref="R145" si="139">F145/100*O145</f>
        <v>2.4</v>
      </c>
      <c r="S145" s="11">
        <f t="shared" ref="S145" si="140">G145/100*O145</f>
        <v>33</v>
      </c>
      <c r="T145" s="68">
        <f t="shared" ref="T145" si="141">H145/100*O145</f>
        <v>0.56100000000000005</v>
      </c>
    </row>
    <row r="146" spans="1:20" ht="17.25" customHeight="1">
      <c r="A146" s="186" t="s">
        <v>111</v>
      </c>
      <c r="B146" s="12" t="s">
        <v>198</v>
      </c>
      <c r="C146" s="7">
        <v>100</v>
      </c>
      <c r="D146" s="8">
        <v>0.65</v>
      </c>
      <c r="E146" s="8">
        <v>1</v>
      </c>
      <c r="F146" s="8">
        <v>4.4000000000000004</v>
      </c>
      <c r="G146" s="8">
        <v>29.5</v>
      </c>
      <c r="H146" s="8">
        <v>1.84</v>
      </c>
      <c r="I146" s="9">
        <v>180</v>
      </c>
      <c r="J146" s="10">
        <f t="shared" ref="J146:J150" si="142">D146/100*I146</f>
        <v>1.1700000000000002</v>
      </c>
      <c r="K146" s="10">
        <f t="shared" ref="K146:K150" si="143">E146/100*I146</f>
        <v>1.8</v>
      </c>
      <c r="L146" s="10">
        <f t="shared" ref="L146:L150" si="144">F146/100*I146</f>
        <v>7.9200000000000008</v>
      </c>
      <c r="M146" s="10">
        <f t="shared" ref="M146:M150" si="145">G146/100*I146</f>
        <v>53.099999999999994</v>
      </c>
      <c r="N146" s="10">
        <f t="shared" ref="N146:N150" si="146">H146/100*I146</f>
        <v>3.3119999999999998</v>
      </c>
      <c r="O146" s="7">
        <v>150</v>
      </c>
      <c r="P146" s="8">
        <f t="shared" ref="P146:P150" si="147">D146/100*O146</f>
        <v>0.97500000000000009</v>
      </c>
      <c r="Q146" s="8">
        <f t="shared" ref="Q146:Q150" si="148">E146/100*O146</f>
        <v>1.5</v>
      </c>
      <c r="R146" s="8">
        <f t="shared" ref="R146:R150" si="149">F146/100*O146</f>
        <v>6.6000000000000005</v>
      </c>
      <c r="S146" s="11">
        <f t="shared" ref="S146:S150" si="150">G146/100*O146</f>
        <v>44.25</v>
      </c>
      <c r="T146" s="68">
        <f>H148/100*O148</f>
        <v>18.116999999999997</v>
      </c>
    </row>
    <row r="147" spans="1:20" ht="17.25" customHeight="1">
      <c r="A147" s="67" t="s">
        <v>239</v>
      </c>
      <c r="B147" s="12" t="s">
        <v>114</v>
      </c>
      <c r="C147" s="140">
        <v>100</v>
      </c>
      <c r="D147" s="178">
        <v>15</v>
      </c>
      <c r="E147" s="178">
        <v>10.7</v>
      </c>
      <c r="F147" s="178">
        <v>9.2899999999999991</v>
      </c>
      <c r="G147" s="178">
        <v>188.57</v>
      </c>
      <c r="H147" s="178">
        <v>0.86</v>
      </c>
      <c r="I147" s="141">
        <v>70</v>
      </c>
      <c r="J147" s="179">
        <f t="shared" si="142"/>
        <v>10.5</v>
      </c>
      <c r="K147" s="179">
        <f t="shared" si="143"/>
        <v>7.49</v>
      </c>
      <c r="L147" s="179">
        <f t="shared" si="144"/>
        <v>6.5030000000000001</v>
      </c>
      <c r="M147" s="179">
        <f t="shared" si="145"/>
        <v>131.999</v>
      </c>
      <c r="N147" s="179">
        <f t="shared" si="146"/>
        <v>0.60199999999999998</v>
      </c>
      <c r="O147" s="140">
        <v>50</v>
      </c>
      <c r="P147" s="178">
        <f t="shared" si="147"/>
        <v>7.5</v>
      </c>
      <c r="Q147" s="178">
        <f t="shared" si="148"/>
        <v>5.35</v>
      </c>
      <c r="R147" s="178">
        <f t="shared" si="149"/>
        <v>4.6449999999999996</v>
      </c>
      <c r="S147" s="180">
        <f t="shared" si="150"/>
        <v>94.284999999999997</v>
      </c>
      <c r="T147" s="181">
        <v>0</v>
      </c>
    </row>
    <row r="148" spans="1:20" ht="19.5" customHeight="1">
      <c r="A148" s="67" t="s">
        <v>115</v>
      </c>
      <c r="B148" s="12" t="s">
        <v>116</v>
      </c>
      <c r="C148" s="7">
        <v>100</v>
      </c>
      <c r="D148" s="8">
        <v>1.31</v>
      </c>
      <c r="E148" s="8">
        <v>4.38</v>
      </c>
      <c r="F148" s="8">
        <v>6.6</v>
      </c>
      <c r="G148" s="8">
        <v>74.599999999999994</v>
      </c>
      <c r="H148" s="8">
        <v>16.47</v>
      </c>
      <c r="I148" s="9">
        <v>130</v>
      </c>
      <c r="J148" s="10">
        <f t="shared" si="142"/>
        <v>1.7030000000000001</v>
      </c>
      <c r="K148" s="10">
        <f t="shared" si="143"/>
        <v>5.694</v>
      </c>
      <c r="L148" s="10">
        <f t="shared" si="144"/>
        <v>8.58</v>
      </c>
      <c r="M148" s="10">
        <f t="shared" si="145"/>
        <v>96.98</v>
      </c>
      <c r="N148" s="10">
        <f t="shared" si="146"/>
        <v>21.410999999999998</v>
      </c>
      <c r="O148" s="7">
        <v>110</v>
      </c>
      <c r="P148" s="8">
        <f t="shared" si="147"/>
        <v>1.4410000000000001</v>
      </c>
      <c r="Q148" s="8">
        <f t="shared" si="148"/>
        <v>4.8179999999999996</v>
      </c>
      <c r="R148" s="8">
        <f t="shared" si="149"/>
        <v>7.2600000000000007</v>
      </c>
      <c r="S148" s="11">
        <f t="shared" si="150"/>
        <v>82.06</v>
      </c>
      <c r="T148" s="68">
        <f>H148/100*O149</f>
        <v>24.704999999999998</v>
      </c>
    </row>
    <row r="149" spans="1:20" ht="17.25" customHeight="1">
      <c r="A149" s="67" t="s">
        <v>240</v>
      </c>
      <c r="B149" s="12" t="s">
        <v>241</v>
      </c>
      <c r="C149" s="7">
        <v>100</v>
      </c>
      <c r="D149" s="8">
        <v>0.25</v>
      </c>
      <c r="E149" s="8">
        <v>0</v>
      </c>
      <c r="F149" s="8">
        <v>13.5</v>
      </c>
      <c r="G149" s="8">
        <v>55</v>
      </c>
      <c r="H149" s="8">
        <v>0.25</v>
      </c>
      <c r="I149" s="9">
        <v>200</v>
      </c>
      <c r="J149" s="10">
        <f t="shared" si="142"/>
        <v>0.5</v>
      </c>
      <c r="K149" s="10">
        <f t="shared" si="143"/>
        <v>0</v>
      </c>
      <c r="L149" s="10">
        <f t="shared" si="144"/>
        <v>27</v>
      </c>
      <c r="M149" s="10">
        <f t="shared" si="145"/>
        <v>110.00000000000001</v>
      </c>
      <c r="N149" s="10">
        <f t="shared" si="146"/>
        <v>0.5</v>
      </c>
      <c r="O149" s="7">
        <v>150</v>
      </c>
      <c r="P149" s="8">
        <f t="shared" si="147"/>
        <v>0.375</v>
      </c>
      <c r="Q149" s="8">
        <f t="shared" si="148"/>
        <v>0</v>
      </c>
      <c r="R149" s="8">
        <f t="shared" si="149"/>
        <v>20.25</v>
      </c>
      <c r="S149" s="11">
        <f t="shared" si="150"/>
        <v>82.5</v>
      </c>
      <c r="T149" s="68">
        <f>H149/100*O150</f>
        <v>7.4999999999999997E-2</v>
      </c>
    </row>
    <row r="150" spans="1:20" ht="17.25" customHeight="1">
      <c r="A150" s="67" t="s">
        <v>228</v>
      </c>
      <c r="B150" s="12" t="s">
        <v>73</v>
      </c>
      <c r="C150" s="7">
        <v>100</v>
      </c>
      <c r="D150" s="8">
        <v>6.6</v>
      </c>
      <c r="E150" s="8">
        <v>1.2</v>
      </c>
      <c r="F150" s="8">
        <v>33.4</v>
      </c>
      <c r="G150" s="8">
        <v>181</v>
      </c>
      <c r="H150" s="8">
        <v>0</v>
      </c>
      <c r="I150" s="9">
        <v>40</v>
      </c>
      <c r="J150" s="10">
        <f t="shared" si="142"/>
        <v>2.64</v>
      </c>
      <c r="K150" s="10">
        <f t="shared" si="143"/>
        <v>0.48</v>
      </c>
      <c r="L150" s="10">
        <f t="shared" si="144"/>
        <v>13.36</v>
      </c>
      <c r="M150" s="10">
        <f t="shared" si="145"/>
        <v>72.400000000000006</v>
      </c>
      <c r="N150" s="10">
        <f t="shared" si="146"/>
        <v>0</v>
      </c>
      <c r="O150" s="7">
        <v>30</v>
      </c>
      <c r="P150" s="8">
        <f t="shared" si="147"/>
        <v>1.98</v>
      </c>
      <c r="Q150" s="8">
        <f t="shared" si="148"/>
        <v>0.36</v>
      </c>
      <c r="R150" s="8">
        <f t="shared" si="149"/>
        <v>10.02</v>
      </c>
      <c r="S150" s="11">
        <f t="shared" si="150"/>
        <v>54.300000000000004</v>
      </c>
      <c r="T150" s="68">
        <f>H150/100*O151</f>
        <v>0</v>
      </c>
    </row>
    <row r="151" spans="1:20" ht="17.25" customHeight="1">
      <c r="A151" s="69"/>
      <c r="B151" s="16"/>
      <c r="C151" s="17"/>
      <c r="D151" s="17"/>
      <c r="E151" s="17"/>
      <c r="F151" s="17"/>
      <c r="G151" s="17"/>
      <c r="H151" s="17"/>
      <c r="I151" s="18">
        <f>I145+I146+I147+I148+I149+I150</f>
        <v>670</v>
      </c>
      <c r="J151" s="18">
        <f t="shared" ref="J151:S151" si="151">SUM(J145:J150)</f>
        <v>17.178000000000001</v>
      </c>
      <c r="K151" s="18">
        <f t="shared" si="151"/>
        <v>19.544</v>
      </c>
      <c r="L151" s="18">
        <f t="shared" si="151"/>
        <v>67.363</v>
      </c>
      <c r="M151" s="18">
        <f t="shared" si="151"/>
        <v>519.47900000000004</v>
      </c>
      <c r="N151" s="18">
        <f t="shared" si="151"/>
        <v>26.759999999999998</v>
      </c>
      <c r="O151" s="18">
        <f t="shared" si="151"/>
        <v>520</v>
      </c>
      <c r="P151" s="17">
        <f t="shared" si="151"/>
        <v>12.670000000000002</v>
      </c>
      <c r="Q151" s="17">
        <f t="shared" si="151"/>
        <v>14.475999999999999</v>
      </c>
      <c r="R151" s="17">
        <f t="shared" si="151"/>
        <v>51.174999999999997</v>
      </c>
      <c r="S151" s="19">
        <f t="shared" si="151"/>
        <v>390.39500000000004</v>
      </c>
      <c r="T151" s="70">
        <f>T145+T146+T149+T150</f>
        <v>18.752999999999997</v>
      </c>
    </row>
    <row r="152" spans="1:20" ht="17.25" customHeight="1">
      <c r="A152" s="232" t="s">
        <v>196</v>
      </c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132"/>
    </row>
    <row r="153" spans="1:20" ht="17.25" customHeight="1">
      <c r="A153" s="67" t="s">
        <v>226</v>
      </c>
      <c r="B153" s="6" t="s">
        <v>15</v>
      </c>
      <c r="C153" s="7">
        <v>100</v>
      </c>
      <c r="D153" s="8">
        <v>7.5</v>
      </c>
      <c r="E153" s="8">
        <v>2.9</v>
      </c>
      <c r="F153" s="8">
        <v>51.4</v>
      </c>
      <c r="G153" s="8">
        <v>262</v>
      </c>
      <c r="H153" s="8">
        <v>0</v>
      </c>
      <c r="I153" s="23">
        <v>40</v>
      </c>
      <c r="J153" s="24">
        <f>D153/100*I153</f>
        <v>3</v>
      </c>
      <c r="K153" s="24">
        <f>E153/100*I153</f>
        <v>1.1599999999999999</v>
      </c>
      <c r="L153" s="24">
        <f>F153/100*I153</f>
        <v>20.560000000000002</v>
      </c>
      <c r="M153" s="24">
        <f>G153/100*I153</f>
        <v>104.80000000000001</v>
      </c>
      <c r="N153" s="24">
        <f>H153/100*I153</f>
        <v>0</v>
      </c>
      <c r="O153" s="21">
        <v>30</v>
      </c>
      <c r="P153" s="22">
        <f>D153/100*O153</f>
        <v>2.25</v>
      </c>
      <c r="Q153" s="22">
        <f>E153/100*O153</f>
        <v>0.86999999999999988</v>
      </c>
      <c r="R153" s="22">
        <f>F153/100*O153</f>
        <v>15.42</v>
      </c>
      <c r="S153" s="25">
        <f>G153/100*O153</f>
        <v>78.600000000000009</v>
      </c>
      <c r="T153" s="72">
        <v>0</v>
      </c>
    </row>
    <row r="154" spans="1:20" ht="17.25" customHeight="1">
      <c r="A154" s="199">
        <v>8300</v>
      </c>
      <c r="B154" s="185" t="s">
        <v>62</v>
      </c>
      <c r="C154" s="7">
        <v>100</v>
      </c>
      <c r="D154" s="8">
        <v>0.4</v>
      </c>
      <c r="E154" s="8">
        <v>0</v>
      </c>
      <c r="F154" s="8">
        <v>65</v>
      </c>
      <c r="G154" s="8">
        <v>250</v>
      </c>
      <c r="H154" s="8">
        <v>0.5</v>
      </c>
      <c r="I154" s="7">
        <v>20</v>
      </c>
      <c r="J154" s="8">
        <f>I154*D154/C154</f>
        <v>0.08</v>
      </c>
      <c r="K154" s="8">
        <f>I154*E154/C154</f>
        <v>0</v>
      </c>
      <c r="L154" s="8">
        <f>I154*F154/C154</f>
        <v>13</v>
      </c>
      <c r="M154" s="8">
        <f>G154*I154/C154</f>
        <v>50</v>
      </c>
      <c r="N154" s="8">
        <f>I154*H154/C154</f>
        <v>0.1</v>
      </c>
      <c r="O154" s="7">
        <v>20</v>
      </c>
      <c r="P154" s="8">
        <f>O154*D154/C154</f>
        <v>0.08</v>
      </c>
      <c r="Q154" s="8">
        <f>O154*E154/C154</f>
        <v>0</v>
      </c>
      <c r="R154" s="8">
        <f>O154*F154/C154</f>
        <v>13</v>
      </c>
      <c r="S154" s="8">
        <f>O154*G154/C154</f>
        <v>50</v>
      </c>
      <c r="T154" s="68">
        <f>O154*H154/C154</f>
        <v>0.1</v>
      </c>
    </row>
    <row r="155" spans="1:20" ht="17.25" customHeight="1">
      <c r="A155" s="198">
        <v>500290</v>
      </c>
      <c r="B155" s="6" t="s">
        <v>274</v>
      </c>
      <c r="C155" s="7">
        <v>100</v>
      </c>
      <c r="D155" s="8">
        <v>4.5999999999999996</v>
      </c>
      <c r="E155" s="8">
        <v>4.0599999999999996</v>
      </c>
      <c r="F155" s="8">
        <v>27.1</v>
      </c>
      <c r="G155" s="8">
        <v>162.80000000000001</v>
      </c>
      <c r="H155" s="8">
        <v>0.15</v>
      </c>
      <c r="I155" s="23">
        <v>180</v>
      </c>
      <c r="J155" s="24">
        <f>I155*D155/C155</f>
        <v>8.2799999999999994</v>
      </c>
      <c r="K155" s="24">
        <f>I155*E155/C155</f>
        <v>7.3079999999999998</v>
      </c>
      <c r="L155" s="24">
        <f>I155*F155/C155</f>
        <v>48.78</v>
      </c>
      <c r="M155" s="24">
        <f>I155*G155/C155</f>
        <v>293.04000000000002</v>
      </c>
      <c r="N155" s="24">
        <f>I155*H155/C155</f>
        <v>0.27</v>
      </c>
      <c r="O155" s="21">
        <v>150</v>
      </c>
      <c r="P155" s="22">
        <f>O155*D155/C155</f>
        <v>6.9</v>
      </c>
      <c r="Q155" s="22">
        <f>O155*E155/C155</f>
        <v>6.089999999999999</v>
      </c>
      <c r="R155" s="22">
        <f>O155*F155/C155</f>
        <v>40.65</v>
      </c>
      <c r="S155" s="25">
        <f>O155*G155/C155</f>
        <v>244.2</v>
      </c>
      <c r="T155" s="72">
        <f>O155*H155/C155</f>
        <v>0.22500000000000001</v>
      </c>
    </row>
    <row r="156" spans="1:20" ht="17.25" customHeight="1">
      <c r="A156" s="186" t="s">
        <v>230</v>
      </c>
      <c r="B156" s="185" t="s">
        <v>204</v>
      </c>
      <c r="C156" s="7">
        <v>100</v>
      </c>
      <c r="D156" s="8">
        <v>2.6</v>
      </c>
      <c r="E156" s="8">
        <v>2.5</v>
      </c>
      <c r="F156" s="8">
        <v>11</v>
      </c>
      <c r="G156" s="8">
        <v>77</v>
      </c>
      <c r="H156" s="8">
        <v>0.6</v>
      </c>
      <c r="I156" s="9">
        <v>200</v>
      </c>
      <c r="J156" s="10">
        <f>D156/100*I156</f>
        <v>5.2</v>
      </c>
      <c r="K156" s="10">
        <f>E156/100*I156</f>
        <v>5</v>
      </c>
      <c r="L156" s="10">
        <f>F156/100*I156</f>
        <v>22</v>
      </c>
      <c r="M156" s="10">
        <f>G156/100*I156</f>
        <v>154</v>
      </c>
      <c r="N156" s="10">
        <f>H156/100*I156</f>
        <v>1.2</v>
      </c>
      <c r="O156" s="7">
        <v>150</v>
      </c>
      <c r="P156" s="8">
        <f>D156/100*O156</f>
        <v>3.9000000000000004</v>
      </c>
      <c r="Q156" s="8">
        <f>E156/100*O156</f>
        <v>3.75</v>
      </c>
      <c r="R156" s="8">
        <f>F156/100*O156</f>
        <v>16.5</v>
      </c>
      <c r="S156" s="8">
        <f>G156/100*O156</f>
        <v>115.5</v>
      </c>
      <c r="T156" s="68">
        <f>H156/100*O156</f>
        <v>0.9</v>
      </c>
    </row>
    <row r="157" spans="1:20" ht="17.25" customHeight="1">
      <c r="A157" s="146"/>
      <c r="B157" s="147"/>
      <c r="C157" s="148"/>
      <c r="D157" s="148"/>
      <c r="E157" s="148"/>
      <c r="F157" s="148"/>
      <c r="G157" s="148"/>
      <c r="H157" s="148"/>
      <c r="I157" s="149">
        <f t="shared" ref="I157:T157" si="152">I153+I154+I155+I156</f>
        <v>440</v>
      </c>
      <c r="J157" s="149">
        <f t="shared" si="152"/>
        <v>16.559999999999999</v>
      </c>
      <c r="K157" s="149">
        <f t="shared" si="152"/>
        <v>13.468</v>
      </c>
      <c r="L157" s="149">
        <f t="shared" si="152"/>
        <v>104.34</v>
      </c>
      <c r="M157" s="149">
        <f t="shared" si="152"/>
        <v>601.84</v>
      </c>
      <c r="N157" s="149">
        <f t="shared" si="152"/>
        <v>1.5699999999999998</v>
      </c>
      <c r="O157" s="148">
        <f t="shared" si="152"/>
        <v>350</v>
      </c>
      <c r="P157" s="148">
        <f t="shared" si="152"/>
        <v>13.13</v>
      </c>
      <c r="Q157" s="148">
        <f t="shared" si="152"/>
        <v>10.709999999999999</v>
      </c>
      <c r="R157" s="148">
        <f t="shared" si="152"/>
        <v>85.57</v>
      </c>
      <c r="S157" s="150">
        <f t="shared" si="152"/>
        <v>488.3</v>
      </c>
      <c r="T157" s="151">
        <f t="shared" si="152"/>
        <v>1.2250000000000001</v>
      </c>
    </row>
    <row r="158" spans="1:20" ht="19.5" customHeight="1" thickBot="1">
      <c r="A158" s="117"/>
      <c r="B158" s="118" t="s">
        <v>212</v>
      </c>
      <c r="C158" s="119"/>
      <c r="D158" s="119"/>
      <c r="E158" s="119"/>
      <c r="F158" s="119"/>
      <c r="G158" s="119"/>
      <c r="H158" s="119"/>
      <c r="I158" s="120">
        <f>I140+I143+I151+I157</f>
        <v>1635</v>
      </c>
      <c r="J158" s="120">
        <f>J140+J143+J151+J157</f>
        <v>47.268000000000001</v>
      </c>
      <c r="K158" s="120">
        <f>K140+K143+K151+K157</f>
        <v>42.876999999999995</v>
      </c>
      <c r="L158" s="120">
        <f>L140+L143+L151+L157</f>
        <v>241.333</v>
      </c>
      <c r="M158" s="120">
        <f>M140+M143+M143+M151+M157</f>
        <v>1611.6390000000001</v>
      </c>
      <c r="N158" s="120">
        <f>N140+N143+N151+N157</f>
        <v>31.372499999999999</v>
      </c>
      <c r="O158" s="120">
        <f>O140+O143+O151+O157</f>
        <v>1310</v>
      </c>
      <c r="P158" s="120">
        <f>P140+P151+P157</f>
        <v>36.385000000000005</v>
      </c>
      <c r="Q158" s="120">
        <f>Q140+Q143+Q151+Q157</f>
        <v>32.913499999999999</v>
      </c>
      <c r="R158" s="120">
        <f>R140+R143+R151+R157</f>
        <v>198.26499999999999</v>
      </c>
      <c r="S158" s="120">
        <f>S140+S151+S157</f>
        <v>1213.0700000000002</v>
      </c>
      <c r="T158" s="121">
        <f>T140+T143+T151+T157</f>
        <v>23.68</v>
      </c>
    </row>
    <row r="159" spans="1:20" ht="17.25" customHeight="1" thickBot="1">
      <c r="A159" s="226"/>
      <c r="B159" s="22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8"/>
    </row>
    <row r="160" spans="1:20" ht="31.95" customHeight="1">
      <c r="A160" s="242" t="s">
        <v>207</v>
      </c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4"/>
    </row>
    <row r="161" spans="1:20" ht="17.25" customHeight="1">
      <c r="A161" s="232" t="s">
        <v>121</v>
      </c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4"/>
    </row>
    <row r="162" spans="1:20" ht="17.25" customHeight="1">
      <c r="A162" s="67" t="s">
        <v>208</v>
      </c>
      <c r="B162" s="12" t="s">
        <v>199</v>
      </c>
      <c r="C162" s="7">
        <v>100</v>
      </c>
      <c r="D162" s="8">
        <v>2.2000000000000002</v>
      </c>
      <c r="E162" s="8">
        <v>2.1</v>
      </c>
      <c r="F162" s="8">
        <v>7.95</v>
      </c>
      <c r="G162" s="8">
        <v>59.5</v>
      </c>
      <c r="H162" s="8">
        <v>0.26</v>
      </c>
      <c r="I162" s="9">
        <v>180</v>
      </c>
      <c r="J162" s="10">
        <f>D162/100*I162</f>
        <v>3.9600000000000004</v>
      </c>
      <c r="K162" s="10">
        <f>E162/100*I162</f>
        <v>3.7800000000000002</v>
      </c>
      <c r="L162" s="10">
        <f>F162/100*I162</f>
        <v>14.31</v>
      </c>
      <c r="M162" s="10">
        <f>G162/100*I162</f>
        <v>107.1</v>
      </c>
      <c r="N162" s="10">
        <f>H162/100*I162</f>
        <v>0.46799999999999997</v>
      </c>
      <c r="O162" s="7">
        <v>150</v>
      </c>
      <c r="P162" s="8">
        <f>D162/100*O162</f>
        <v>3.3000000000000003</v>
      </c>
      <c r="Q162" s="8">
        <f>E162/100*O162</f>
        <v>3.1500000000000004</v>
      </c>
      <c r="R162" s="8">
        <f>F162/100*O162</f>
        <v>11.925000000000001</v>
      </c>
      <c r="S162" s="11">
        <f>G162/100*O162</f>
        <v>89.25</v>
      </c>
      <c r="T162" s="68">
        <f>H162/100*O162</f>
        <v>0.38999999999999996</v>
      </c>
    </row>
    <row r="163" spans="1:20" ht="102.75" customHeight="1">
      <c r="A163" s="67" t="s">
        <v>226</v>
      </c>
      <c r="B163" s="6" t="s">
        <v>15</v>
      </c>
      <c r="C163" s="7">
        <v>100</v>
      </c>
      <c r="D163" s="8">
        <v>7.5</v>
      </c>
      <c r="E163" s="8">
        <v>2.9</v>
      </c>
      <c r="F163" s="8">
        <v>51.4</v>
      </c>
      <c r="G163" s="8">
        <v>262</v>
      </c>
      <c r="H163" s="8">
        <v>0</v>
      </c>
      <c r="I163" s="9">
        <v>30</v>
      </c>
      <c r="J163" s="10">
        <f>D163/100*I163</f>
        <v>2.25</v>
      </c>
      <c r="K163" s="10">
        <f>E163/100*I163</f>
        <v>0.86999999999999988</v>
      </c>
      <c r="L163" s="10">
        <f>F163/100*I163</f>
        <v>15.42</v>
      </c>
      <c r="M163" s="10">
        <f>G163/100*I163</f>
        <v>78.600000000000009</v>
      </c>
      <c r="N163" s="10">
        <f>H163/100*I163</f>
        <v>0</v>
      </c>
      <c r="O163" s="7">
        <v>30</v>
      </c>
      <c r="P163" s="8">
        <f>D163/100*O163</f>
        <v>2.25</v>
      </c>
      <c r="Q163" s="8">
        <f>E163/100*O163</f>
        <v>0.86999999999999988</v>
      </c>
      <c r="R163" s="8">
        <f>F163/100*O163</f>
        <v>15.42</v>
      </c>
      <c r="S163" s="11">
        <f>G163/100*O163</f>
        <v>78.600000000000009</v>
      </c>
      <c r="T163" s="68">
        <f>H163/100*O163</f>
        <v>0</v>
      </c>
    </row>
    <row r="164" spans="1:20" ht="24" customHeight="1">
      <c r="A164" s="67" t="s">
        <v>250</v>
      </c>
      <c r="B164" s="12" t="s">
        <v>40</v>
      </c>
      <c r="C164" s="7">
        <v>100</v>
      </c>
      <c r="D164" s="8">
        <v>0.05</v>
      </c>
      <c r="E164" s="8">
        <v>0.02</v>
      </c>
      <c r="F164" s="8">
        <v>4.55</v>
      </c>
      <c r="G164" s="8">
        <v>12.5</v>
      </c>
      <c r="H164" s="8">
        <v>0</v>
      </c>
      <c r="I164" s="9">
        <v>200</v>
      </c>
      <c r="J164" s="10">
        <f>D164/100*I164</f>
        <v>0.1</v>
      </c>
      <c r="K164" s="10">
        <f>E164/100*I164</f>
        <v>0.04</v>
      </c>
      <c r="L164" s="10">
        <f>F164/100*I164</f>
        <v>9.1</v>
      </c>
      <c r="M164" s="10">
        <f>G164/100*I164</f>
        <v>25</v>
      </c>
      <c r="N164" s="10">
        <f>H164/100*I164</f>
        <v>0</v>
      </c>
      <c r="O164" s="7">
        <v>150</v>
      </c>
      <c r="P164" s="8">
        <f>D164/100*O164</f>
        <v>7.4999999999999997E-2</v>
      </c>
      <c r="Q164" s="8">
        <f>E164/100*O164</f>
        <v>3.0000000000000002E-2</v>
      </c>
      <c r="R164" s="8">
        <f>F164/100*O164</f>
        <v>6.8250000000000002</v>
      </c>
      <c r="S164" s="11">
        <f>G164/100*O164</f>
        <v>18.75</v>
      </c>
      <c r="T164" s="68">
        <f>H164/100*O164</f>
        <v>0</v>
      </c>
    </row>
    <row r="165" spans="1:20" ht="19.5" customHeight="1">
      <c r="A165" s="67" t="s">
        <v>41</v>
      </c>
      <c r="B165" s="6" t="s">
        <v>42</v>
      </c>
      <c r="C165" s="7">
        <v>100</v>
      </c>
      <c r="D165" s="8">
        <v>0.5</v>
      </c>
      <c r="E165" s="8">
        <v>82.57</v>
      </c>
      <c r="F165" s="8">
        <v>0.8</v>
      </c>
      <c r="G165" s="8">
        <v>748</v>
      </c>
      <c r="H165" s="8">
        <v>0</v>
      </c>
      <c r="I165" s="9">
        <v>7</v>
      </c>
      <c r="J165" s="10">
        <v>3.5000000000000003E-2</v>
      </c>
      <c r="K165" s="10">
        <v>5.78</v>
      </c>
      <c r="L165" s="10">
        <v>5.6000000000000001E-2</v>
      </c>
      <c r="M165" s="10">
        <v>52.36</v>
      </c>
      <c r="N165" s="10">
        <f>H165/100*I165</f>
        <v>0</v>
      </c>
      <c r="O165" s="7">
        <v>5</v>
      </c>
      <c r="P165" s="8">
        <f>D165/100*O165</f>
        <v>2.5000000000000001E-2</v>
      </c>
      <c r="Q165" s="8">
        <f>E165/100*O165</f>
        <v>4.1284999999999989</v>
      </c>
      <c r="R165" s="8">
        <f>F165/100*O165</f>
        <v>0.04</v>
      </c>
      <c r="S165" s="11">
        <f>G165/100*O165</f>
        <v>37.400000000000006</v>
      </c>
      <c r="T165" s="68">
        <f>H165/100*O165</f>
        <v>0</v>
      </c>
    </row>
    <row r="166" spans="1:20" ht="17.25" customHeight="1">
      <c r="A166" s="73"/>
      <c r="B166" s="13"/>
      <c r="C166" s="7"/>
      <c r="D166" s="7"/>
      <c r="E166" s="7"/>
      <c r="F166" s="7"/>
      <c r="G166" s="7"/>
      <c r="H166" s="7"/>
      <c r="I166" s="9">
        <f>SUM(I162:I165)</f>
        <v>417</v>
      </c>
      <c r="J166" s="9">
        <f>SUM(J162:J165)</f>
        <v>6.3450000000000006</v>
      </c>
      <c r="K166" s="9">
        <f>SUM(K162:K165)</f>
        <v>10.47</v>
      </c>
      <c r="L166" s="9">
        <f>SUM(L162:L165)</f>
        <v>38.885999999999996</v>
      </c>
      <c r="M166" s="9">
        <f>SUM(M162:M165)</f>
        <v>263.06</v>
      </c>
      <c r="N166" s="9">
        <f>N162+N163+N164+N165</f>
        <v>0.46799999999999997</v>
      </c>
      <c r="O166" s="7">
        <f>O162+O163+O164++O165</f>
        <v>335</v>
      </c>
      <c r="P166" s="7">
        <f>SUM(P162:P165)</f>
        <v>5.6500000000000012</v>
      </c>
      <c r="Q166" s="7">
        <f>SUM(Q162:Q165)</f>
        <v>8.1784999999999997</v>
      </c>
      <c r="R166" s="7">
        <f>SUM(R162:R165)</f>
        <v>34.21</v>
      </c>
      <c r="S166" s="14">
        <f>SUM(S162:S165)</f>
        <v>224.00000000000003</v>
      </c>
      <c r="T166" s="74">
        <f>SUM(T162:T165)</f>
        <v>0.38999999999999996</v>
      </c>
    </row>
    <row r="167" spans="1:20" ht="17.25" customHeight="1">
      <c r="A167" s="217" t="s">
        <v>18</v>
      </c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6"/>
    </row>
    <row r="168" spans="1:20" ht="17.25" customHeight="1">
      <c r="A168" s="67" t="s">
        <v>232</v>
      </c>
      <c r="B168" s="20" t="s">
        <v>110</v>
      </c>
      <c r="C168" s="21">
        <v>100</v>
      </c>
      <c r="D168" s="22">
        <v>1.5</v>
      </c>
      <c r="E168" s="22">
        <v>0.5</v>
      </c>
      <c r="F168" s="22">
        <v>21</v>
      </c>
      <c r="G168" s="22">
        <v>96</v>
      </c>
      <c r="H168" s="22">
        <v>10</v>
      </c>
      <c r="I168" s="9">
        <v>100</v>
      </c>
      <c r="J168" s="10">
        <f>D168/100*I168</f>
        <v>1.5</v>
      </c>
      <c r="K168" s="10">
        <f>E168/100*I168</f>
        <v>0.5</v>
      </c>
      <c r="L168" s="10">
        <f>F168/100*I168</f>
        <v>21</v>
      </c>
      <c r="M168" s="10">
        <f>G168/100*I168</f>
        <v>96</v>
      </c>
      <c r="N168" s="10">
        <f>H168/100*I168</f>
        <v>10</v>
      </c>
      <c r="O168" s="7">
        <v>100</v>
      </c>
      <c r="P168" s="8">
        <f>D168/100*O168</f>
        <v>1.5</v>
      </c>
      <c r="Q168" s="8">
        <f>E168/100*O168</f>
        <v>0.5</v>
      </c>
      <c r="R168" s="8">
        <f>F168/100*O168</f>
        <v>21</v>
      </c>
      <c r="S168" s="11">
        <f>G168/100*O168</f>
        <v>96</v>
      </c>
      <c r="T168" s="68">
        <f>H168/100*O168</f>
        <v>10</v>
      </c>
    </row>
    <row r="169" spans="1:20" ht="17.25" customHeight="1">
      <c r="A169" s="73"/>
      <c r="B169" s="13"/>
      <c r="C169" s="7"/>
      <c r="D169" s="7"/>
      <c r="E169" s="7"/>
      <c r="F169" s="7"/>
      <c r="G169" s="7"/>
      <c r="H169" s="7"/>
      <c r="I169" s="9"/>
      <c r="J169" s="9">
        <f t="shared" ref="J169:O169" si="153">J168</f>
        <v>1.5</v>
      </c>
      <c r="K169" s="9">
        <f t="shared" si="153"/>
        <v>0.5</v>
      </c>
      <c r="L169" s="9">
        <f t="shared" si="153"/>
        <v>21</v>
      </c>
      <c r="M169" s="9">
        <f t="shared" si="153"/>
        <v>96</v>
      </c>
      <c r="N169" s="9">
        <f t="shared" si="153"/>
        <v>10</v>
      </c>
      <c r="O169" s="7">
        <f t="shared" si="153"/>
        <v>100</v>
      </c>
      <c r="P169" s="7">
        <f>SUM(P168)</f>
        <v>1.5</v>
      </c>
      <c r="Q169" s="7">
        <f>SUM(Q168)</f>
        <v>0.5</v>
      </c>
      <c r="R169" s="7">
        <f>SUM(R168)</f>
        <v>21</v>
      </c>
      <c r="S169" s="14">
        <f>SUM(S168)</f>
        <v>96</v>
      </c>
      <c r="T169" s="74">
        <f>T168</f>
        <v>10</v>
      </c>
    </row>
    <row r="170" spans="1:20" ht="17.25" customHeight="1">
      <c r="A170" s="217" t="s">
        <v>20</v>
      </c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6"/>
    </row>
    <row r="171" spans="1:20" ht="19.5" customHeight="1">
      <c r="A171" s="67"/>
      <c r="B171" s="12" t="s">
        <v>275</v>
      </c>
      <c r="C171" s="7">
        <v>100</v>
      </c>
      <c r="D171" s="8">
        <v>0.8</v>
      </c>
      <c r="E171" s="8">
        <v>0.1</v>
      </c>
      <c r="F171" s="8">
        <v>1.7</v>
      </c>
      <c r="G171" s="8">
        <v>13</v>
      </c>
      <c r="H171" s="8">
        <v>5</v>
      </c>
      <c r="I171" s="9">
        <v>30</v>
      </c>
      <c r="J171" s="10">
        <f t="shared" ref="J171:J176" si="154">D171/100*I171</f>
        <v>0.24</v>
      </c>
      <c r="K171" s="10">
        <f t="shared" ref="K171:K176" si="155">E171/100*I171</f>
        <v>0.03</v>
      </c>
      <c r="L171" s="10">
        <f t="shared" ref="L171:L176" si="156">F171/100*I171</f>
        <v>0.51</v>
      </c>
      <c r="M171" s="10">
        <f t="shared" ref="M171:M176" si="157">G171/100*I171</f>
        <v>3.9000000000000004</v>
      </c>
      <c r="N171" s="10">
        <f t="shared" ref="N171:N176" si="158">H171/100*I171</f>
        <v>1.5</v>
      </c>
      <c r="O171" s="7">
        <v>25</v>
      </c>
      <c r="P171" s="8">
        <f t="shared" ref="P171:P176" si="159">D171/100*O171</f>
        <v>0.2</v>
      </c>
      <c r="Q171" s="8">
        <f t="shared" ref="Q171:Q176" si="160">E171/100*O171</f>
        <v>2.5000000000000001E-2</v>
      </c>
      <c r="R171" s="8">
        <f t="shared" ref="R171:R176" si="161">F171/100*O171</f>
        <v>0.42500000000000004</v>
      </c>
      <c r="S171" s="11">
        <f t="shared" ref="S171:S176" si="162">G171/100*O171</f>
        <v>3.25</v>
      </c>
      <c r="T171" s="68">
        <f t="shared" ref="T171:T176" si="163">H171/100*O171</f>
        <v>1.25</v>
      </c>
    </row>
    <row r="172" spans="1:20" ht="17.25" customHeight="1">
      <c r="A172" s="67" t="s">
        <v>123</v>
      </c>
      <c r="B172" s="6" t="s">
        <v>124</v>
      </c>
      <c r="C172" s="7">
        <v>100</v>
      </c>
      <c r="D172" s="8">
        <v>2.95</v>
      </c>
      <c r="E172" s="8">
        <v>1.5</v>
      </c>
      <c r="F172" s="8">
        <v>5</v>
      </c>
      <c r="G172" s="8">
        <v>47</v>
      </c>
      <c r="H172" s="8">
        <v>3.09</v>
      </c>
      <c r="I172" s="9">
        <v>180</v>
      </c>
      <c r="J172" s="10">
        <f t="shared" si="154"/>
        <v>5.3100000000000005</v>
      </c>
      <c r="K172" s="10">
        <f t="shared" si="155"/>
        <v>2.6999999999999997</v>
      </c>
      <c r="L172" s="10">
        <f t="shared" si="156"/>
        <v>9</v>
      </c>
      <c r="M172" s="10">
        <f t="shared" si="157"/>
        <v>84.6</v>
      </c>
      <c r="N172" s="10">
        <f t="shared" si="158"/>
        <v>5.5619999999999994</v>
      </c>
      <c r="O172" s="7">
        <v>150</v>
      </c>
      <c r="P172" s="8">
        <f t="shared" si="159"/>
        <v>4.4250000000000007</v>
      </c>
      <c r="Q172" s="8">
        <f t="shared" si="160"/>
        <v>2.25</v>
      </c>
      <c r="R172" s="8">
        <f t="shared" si="161"/>
        <v>7.5</v>
      </c>
      <c r="S172" s="11">
        <f t="shared" si="162"/>
        <v>70.5</v>
      </c>
      <c r="T172" s="68">
        <f t="shared" si="163"/>
        <v>4.6349999999999998</v>
      </c>
    </row>
    <row r="173" spans="1:20" ht="17.25" customHeight="1">
      <c r="A173" s="67" t="s">
        <v>125</v>
      </c>
      <c r="B173" s="12" t="s">
        <v>126</v>
      </c>
      <c r="C173" s="7">
        <v>100</v>
      </c>
      <c r="D173" s="8">
        <v>20.13</v>
      </c>
      <c r="E173" s="8">
        <v>14</v>
      </c>
      <c r="F173" s="8">
        <v>13.47</v>
      </c>
      <c r="G173" s="8">
        <v>261.33</v>
      </c>
      <c r="H173" s="8">
        <v>12.39</v>
      </c>
      <c r="I173" s="9">
        <v>75</v>
      </c>
      <c r="J173" s="10">
        <f t="shared" si="154"/>
        <v>15.097499999999998</v>
      </c>
      <c r="K173" s="10">
        <f t="shared" si="155"/>
        <v>10.500000000000002</v>
      </c>
      <c r="L173" s="10">
        <f t="shared" si="156"/>
        <v>10.102500000000001</v>
      </c>
      <c r="M173" s="10">
        <f t="shared" si="157"/>
        <v>195.99749999999997</v>
      </c>
      <c r="N173" s="10">
        <f t="shared" si="158"/>
        <v>9.2925000000000004</v>
      </c>
      <c r="O173" s="7">
        <v>50</v>
      </c>
      <c r="P173" s="8">
        <f t="shared" si="159"/>
        <v>10.065</v>
      </c>
      <c r="Q173" s="8">
        <f t="shared" si="160"/>
        <v>7.0000000000000009</v>
      </c>
      <c r="R173" s="8">
        <f t="shared" si="161"/>
        <v>6.7350000000000003</v>
      </c>
      <c r="S173" s="11">
        <f t="shared" si="162"/>
        <v>130.66499999999999</v>
      </c>
      <c r="T173" s="68">
        <f t="shared" si="163"/>
        <v>6.1950000000000003</v>
      </c>
    </row>
    <row r="174" spans="1:20" ht="17.25" customHeight="1">
      <c r="A174" s="67" t="s">
        <v>77</v>
      </c>
      <c r="B174" s="12" t="s">
        <v>91</v>
      </c>
      <c r="C174" s="7">
        <v>100</v>
      </c>
      <c r="D174" s="8">
        <v>2.06</v>
      </c>
      <c r="E174" s="8">
        <v>3.06</v>
      </c>
      <c r="F174" s="8">
        <v>13.39</v>
      </c>
      <c r="G174" s="8">
        <v>91.23</v>
      </c>
      <c r="H174" s="8">
        <v>6.93</v>
      </c>
      <c r="I174" s="9">
        <v>130</v>
      </c>
      <c r="J174" s="10">
        <f t="shared" si="154"/>
        <v>2.6779999999999999</v>
      </c>
      <c r="K174" s="24">
        <f t="shared" si="155"/>
        <v>3.9780000000000002</v>
      </c>
      <c r="L174" s="24">
        <f t="shared" si="156"/>
        <v>17.407000000000004</v>
      </c>
      <c r="M174" s="24">
        <f t="shared" si="157"/>
        <v>118.599</v>
      </c>
      <c r="N174" s="24">
        <f t="shared" si="158"/>
        <v>9.0090000000000003</v>
      </c>
      <c r="O174" s="7">
        <v>110</v>
      </c>
      <c r="P174" s="22">
        <f t="shared" si="159"/>
        <v>2.266</v>
      </c>
      <c r="Q174" s="22">
        <f t="shared" si="160"/>
        <v>3.3660000000000001</v>
      </c>
      <c r="R174" s="22">
        <f t="shared" si="161"/>
        <v>14.729000000000003</v>
      </c>
      <c r="S174" s="25">
        <f t="shared" si="162"/>
        <v>100.35299999999999</v>
      </c>
      <c r="T174" s="72">
        <f t="shared" si="163"/>
        <v>7.6230000000000002</v>
      </c>
    </row>
    <row r="175" spans="1:20" ht="17.25" customHeight="1">
      <c r="A175" s="67" t="s">
        <v>234</v>
      </c>
      <c r="B175" s="12" t="s">
        <v>72</v>
      </c>
      <c r="C175" s="7">
        <v>100</v>
      </c>
      <c r="D175" s="8">
        <v>0.35</v>
      </c>
      <c r="E175" s="8">
        <v>0.15</v>
      </c>
      <c r="F175" s="8">
        <v>11.4</v>
      </c>
      <c r="G175" s="8">
        <v>48.5</v>
      </c>
      <c r="H175" s="8">
        <v>35</v>
      </c>
      <c r="I175" s="9">
        <v>200</v>
      </c>
      <c r="J175" s="10">
        <f t="shared" si="154"/>
        <v>0.7</v>
      </c>
      <c r="K175" s="10">
        <f t="shared" si="155"/>
        <v>0.3</v>
      </c>
      <c r="L175" s="10">
        <f t="shared" si="156"/>
        <v>22.8</v>
      </c>
      <c r="M175" s="10">
        <f t="shared" si="157"/>
        <v>97</v>
      </c>
      <c r="N175" s="10">
        <f t="shared" si="158"/>
        <v>70</v>
      </c>
      <c r="O175" s="7">
        <v>150</v>
      </c>
      <c r="P175" s="8">
        <f t="shared" si="159"/>
        <v>0.52499999999999991</v>
      </c>
      <c r="Q175" s="8">
        <f t="shared" si="160"/>
        <v>0.22500000000000001</v>
      </c>
      <c r="R175" s="8">
        <f t="shared" si="161"/>
        <v>17.100000000000001</v>
      </c>
      <c r="S175" s="11">
        <f t="shared" si="162"/>
        <v>72.75</v>
      </c>
      <c r="T175" s="68">
        <f t="shared" si="163"/>
        <v>52.5</v>
      </c>
    </row>
    <row r="176" spans="1:20" ht="17.25" customHeight="1">
      <c r="A176" s="67" t="s">
        <v>228</v>
      </c>
      <c r="B176" s="12" t="s">
        <v>203</v>
      </c>
      <c r="C176" s="7">
        <v>100</v>
      </c>
      <c r="D176" s="8">
        <v>6.6</v>
      </c>
      <c r="E176" s="8">
        <v>1.2</v>
      </c>
      <c r="F176" s="8">
        <v>33.4</v>
      </c>
      <c r="G176" s="8">
        <v>181</v>
      </c>
      <c r="H176" s="8">
        <v>0</v>
      </c>
      <c r="I176" s="9">
        <v>40</v>
      </c>
      <c r="J176" s="10">
        <f t="shared" si="154"/>
        <v>2.64</v>
      </c>
      <c r="K176" s="10">
        <f t="shared" si="155"/>
        <v>0.48</v>
      </c>
      <c r="L176" s="10">
        <f t="shared" si="156"/>
        <v>13.36</v>
      </c>
      <c r="M176" s="10">
        <f t="shared" si="157"/>
        <v>72.400000000000006</v>
      </c>
      <c r="N176" s="10">
        <f t="shared" si="158"/>
        <v>0</v>
      </c>
      <c r="O176" s="7">
        <v>30</v>
      </c>
      <c r="P176" s="8">
        <f t="shared" si="159"/>
        <v>1.98</v>
      </c>
      <c r="Q176" s="8">
        <f t="shared" si="160"/>
        <v>0.36</v>
      </c>
      <c r="R176" s="8">
        <f t="shared" si="161"/>
        <v>10.02</v>
      </c>
      <c r="S176" s="11">
        <f t="shared" si="162"/>
        <v>54.300000000000004</v>
      </c>
      <c r="T176" s="68">
        <f t="shared" si="163"/>
        <v>0</v>
      </c>
    </row>
    <row r="177" spans="1:20" ht="16.5" customHeight="1">
      <c r="A177" s="73"/>
      <c r="B177" s="13"/>
      <c r="C177" s="7"/>
      <c r="D177" s="7"/>
      <c r="E177" s="7"/>
      <c r="F177" s="7"/>
      <c r="G177" s="7"/>
      <c r="H177" s="7"/>
      <c r="I177" s="9">
        <f>SUM(I171:I176)</f>
        <v>655</v>
      </c>
      <c r="J177" s="9">
        <f>SUM(J171:J176)</f>
        <v>26.665500000000002</v>
      </c>
      <c r="K177" s="9">
        <f>SUM(K171:K176)</f>
        <v>17.988000000000003</v>
      </c>
      <c r="L177" s="9">
        <f>SUM(L171:L176)</f>
        <v>73.179500000000004</v>
      </c>
      <c r="M177" s="9">
        <f>SUM(M171:M176)</f>
        <v>572.49649999999997</v>
      </c>
      <c r="N177" s="9">
        <f>N171+N172+N173+N174+N175+N176</f>
        <v>95.363500000000002</v>
      </c>
      <c r="O177" s="7">
        <f>O171+O172+O173+O174+O175+O176</f>
        <v>515</v>
      </c>
      <c r="P177" s="7">
        <f>SUM(P171:P176)</f>
        <v>19.461000000000002</v>
      </c>
      <c r="Q177" s="7">
        <f>SUM(Q171:Q176)</f>
        <v>13.225999999999999</v>
      </c>
      <c r="R177" s="7">
        <f>SUM(R171:R176)</f>
        <v>56.509</v>
      </c>
      <c r="S177" s="14">
        <f>SUM(S171:S176)</f>
        <v>431.81799999999998</v>
      </c>
      <c r="T177" s="74">
        <f>T171+T172+T173+T174+T175+T176</f>
        <v>72.203000000000003</v>
      </c>
    </row>
    <row r="178" spans="1:20" ht="17.25" customHeight="1">
      <c r="A178" s="214" t="s">
        <v>191</v>
      </c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6"/>
    </row>
    <row r="179" spans="1:20" ht="17.25" customHeight="1">
      <c r="A179" s="67" t="s">
        <v>252</v>
      </c>
      <c r="B179" s="29" t="s">
        <v>76</v>
      </c>
      <c r="C179" s="7">
        <v>100</v>
      </c>
      <c r="D179" s="8">
        <v>1.8</v>
      </c>
      <c r="E179" s="8">
        <v>1.65</v>
      </c>
      <c r="F179" s="8">
        <v>6.85</v>
      </c>
      <c r="G179" s="8">
        <v>50</v>
      </c>
      <c r="H179" s="8">
        <v>0.26</v>
      </c>
      <c r="I179" s="9">
        <v>200</v>
      </c>
      <c r="J179" s="10">
        <f>D179/100*I179</f>
        <v>3.6000000000000005</v>
      </c>
      <c r="K179" s="10">
        <f>E179/100*I179</f>
        <v>3.3000000000000003</v>
      </c>
      <c r="L179" s="10">
        <f>F179/100*I179</f>
        <v>13.699999999999998</v>
      </c>
      <c r="M179" s="10">
        <f>G179/100*I179</f>
        <v>100</v>
      </c>
      <c r="N179" s="10">
        <f>H179/100*I179</f>
        <v>0.52</v>
      </c>
      <c r="O179" s="7">
        <v>150</v>
      </c>
      <c r="P179" s="8">
        <f>D179/100*O179</f>
        <v>2.7</v>
      </c>
      <c r="Q179" s="8">
        <f>E179/100*O179</f>
        <v>2.4750000000000001</v>
      </c>
      <c r="R179" s="8">
        <f>F179/100*O179</f>
        <v>10.274999999999999</v>
      </c>
      <c r="S179" s="11">
        <f>G179/100*O179</f>
        <v>75</v>
      </c>
      <c r="T179" s="68">
        <f>H179/100*O179</f>
        <v>0.38999999999999996</v>
      </c>
    </row>
    <row r="180" spans="1:20" ht="17.25" customHeight="1">
      <c r="A180" s="67" t="s">
        <v>251</v>
      </c>
      <c r="B180" s="15" t="s">
        <v>130</v>
      </c>
      <c r="C180" s="7">
        <v>100</v>
      </c>
      <c r="D180" s="8">
        <v>5</v>
      </c>
      <c r="E180" s="8">
        <v>29</v>
      </c>
      <c r="F180" s="8">
        <v>63</v>
      </c>
      <c r="G180" s="8">
        <v>530</v>
      </c>
      <c r="H180" s="8">
        <v>0</v>
      </c>
      <c r="I180" s="9">
        <v>50</v>
      </c>
      <c r="J180" s="10">
        <f>D180/C180*I180</f>
        <v>2.5</v>
      </c>
      <c r="K180" s="10">
        <f>E180/C180*I180</f>
        <v>14.499999999999998</v>
      </c>
      <c r="L180" s="10">
        <f>F180/C180*I180</f>
        <v>31.5</v>
      </c>
      <c r="M180" s="10">
        <f>G180/C180*I180</f>
        <v>265</v>
      </c>
      <c r="N180" s="10">
        <f>H180/C180*I180</f>
        <v>0</v>
      </c>
      <c r="O180" s="7">
        <v>50</v>
      </c>
      <c r="P180" s="8">
        <f>D180/C180*O180</f>
        <v>2.5</v>
      </c>
      <c r="Q180" s="8">
        <f>E180/C180*O180</f>
        <v>14.499999999999998</v>
      </c>
      <c r="R180" s="8">
        <f>F180/C180*O180</f>
        <v>31.5</v>
      </c>
      <c r="S180" s="11">
        <f>G180/C180*O180</f>
        <v>265</v>
      </c>
      <c r="T180" s="68">
        <f>H180/C180*O180</f>
        <v>0</v>
      </c>
    </row>
    <row r="181" spans="1:20" ht="17.25" customHeight="1">
      <c r="A181" s="207">
        <v>520217</v>
      </c>
      <c r="B181" s="206" t="s">
        <v>276</v>
      </c>
      <c r="C181" s="17">
        <v>100</v>
      </c>
      <c r="D181" s="135">
        <v>4</v>
      </c>
      <c r="E181" s="135">
        <v>5.73</v>
      </c>
      <c r="F181" s="135">
        <v>20.260000000000002</v>
      </c>
      <c r="G181" s="135">
        <v>148.66</v>
      </c>
      <c r="H181" s="135">
        <v>58</v>
      </c>
      <c r="I181" s="18">
        <v>180</v>
      </c>
      <c r="J181" s="136">
        <f>I181*D181/C181</f>
        <v>7.2</v>
      </c>
      <c r="K181" s="136">
        <f>I181*E181/C181</f>
        <v>10.314</v>
      </c>
      <c r="L181" s="136">
        <f>I181*F181/C181</f>
        <v>36.468000000000004</v>
      </c>
      <c r="M181" s="136">
        <f>I181*G181/C181</f>
        <v>267.58799999999997</v>
      </c>
      <c r="N181" s="136">
        <f>I181*H181/C181</f>
        <v>104.4</v>
      </c>
      <c r="O181" s="17">
        <v>150</v>
      </c>
      <c r="P181" s="135">
        <f>O181*D181/C181</f>
        <v>6</v>
      </c>
      <c r="Q181" s="135">
        <f>O181*E181/C181</f>
        <v>8.5950000000000006</v>
      </c>
      <c r="R181" s="135">
        <f>O181*F181/C181</f>
        <v>30.390000000000004</v>
      </c>
      <c r="S181" s="137">
        <f>O181*G181/C181</f>
        <v>222.99</v>
      </c>
      <c r="T181" s="138">
        <f>O181*H181/C181</f>
        <v>87</v>
      </c>
    </row>
    <row r="182" spans="1:20" ht="17.25" customHeight="1">
      <c r="A182" s="146"/>
      <c r="B182" s="152"/>
      <c r="C182" s="148"/>
      <c r="D182" s="148"/>
      <c r="E182" s="148"/>
      <c r="F182" s="148"/>
      <c r="G182" s="148"/>
      <c r="H182" s="148"/>
      <c r="I182" s="149">
        <f t="shared" ref="I182:T182" si="164">I179+I180+I181</f>
        <v>430</v>
      </c>
      <c r="J182" s="149">
        <f t="shared" si="164"/>
        <v>13.3</v>
      </c>
      <c r="K182" s="149">
        <f t="shared" si="164"/>
        <v>28.113999999999997</v>
      </c>
      <c r="L182" s="149">
        <f t="shared" si="164"/>
        <v>81.668000000000006</v>
      </c>
      <c r="M182" s="149">
        <f t="shared" si="164"/>
        <v>632.58799999999997</v>
      </c>
      <c r="N182" s="149">
        <f t="shared" si="164"/>
        <v>104.92</v>
      </c>
      <c r="O182" s="148">
        <f t="shared" si="164"/>
        <v>350</v>
      </c>
      <c r="P182" s="148">
        <f t="shared" si="164"/>
        <v>11.2</v>
      </c>
      <c r="Q182" s="148">
        <f t="shared" si="164"/>
        <v>25.57</v>
      </c>
      <c r="R182" s="148">
        <f t="shared" si="164"/>
        <v>72.165000000000006</v>
      </c>
      <c r="S182" s="150">
        <f t="shared" si="164"/>
        <v>562.99</v>
      </c>
      <c r="T182" s="151">
        <f t="shared" si="164"/>
        <v>87.39</v>
      </c>
    </row>
    <row r="183" spans="1:20" ht="17.25" customHeight="1" thickBot="1">
      <c r="A183" s="117"/>
      <c r="B183" s="118" t="s">
        <v>212</v>
      </c>
      <c r="C183" s="119"/>
      <c r="D183" s="119"/>
      <c r="E183" s="119"/>
      <c r="F183" s="119"/>
      <c r="G183" s="119"/>
      <c r="H183" s="119"/>
      <c r="I183" s="120">
        <f>I166+I168+I177+I182</f>
        <v>1602</v>
      </c>
      <c r="J183" s="120">
        <f t="shared" ref="J183:P183" si="165">J166+J169+J177+J182</f>
        <v>47.810500000000005</v>
      </c>
      <c r="K183" s="120">
        <f t="shared" si="165"/>
        <v>57.072000000000003</v>
      </c>
      <c r="L183" s="120">
        <f t="shared" si="165"/>
        <v>214.73349999999999</v>
      </c>
      <c r="M183" s="120">
        <f t="shared" si="165"/>
        <v>1564.1444999999999</v>
      </c>
      <c r="N183" s="120">
        <f t="shared" si="165"/>
        <v>210.75150000000002</v>
      </c>
      <c r="O183" s="120">
        <f t="shared" si="165"/>
        <v>1300</v>
      </c>
      <c r="P183" s="120">
        <f t="shared" si="165"/>
        <v>37.811000000000007</v>
      </c>
      <c r="Q183" s="120">
        <f>Q166+Q169+Q182</f>
        <v>34.2485</v>
      </c>
      <c r="R183" s="120">
        <f>R166+R169+R177+R182</f>
        <v>183.88400000000001</v>
      </c>
      <c r="S183" s="120">
        <f>S166+S169+S177+S182</f>
        <v>1314.808</v>
      </c>
      <c r="T183" s="121">
        <f>T166+T169+T177+T182</f>
        <v>169.983</v>
      </c>
    </row>
    <row r="184" spans="1:20" ht="17.25" customHeight="1" thickBot="1">
      <c r="A184" s="245"/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7"/>
    </row>
    <row r="185" spans="1:20" ht="29.25" customHeight="1">
      <c r="A185" s="242" t="s">
        <v>209</v>
      </c>
      <c r="B185" s="243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  <c r="Q185" s="243"/>
      <c r="R185" s="243"/>
      <c r="S185" s="243"/>
      <c r="T185" s="244"/>
    </row>
    <row r="186" spans="1:20" ht="17.25" customHeight="1">
      <c r="A186" s="248" t="s">
        <v>10</v>
      </c>
      <c r="B186" s="249"/>
      <c r="C186" s="249"/>
      <c r="D186" s="249"/>
      <c r="E186" s="249"/>
      <c r="F186" s="249"/>
      <c r="G186" s="249"/>
      <c r="H186" s="249"/>
      <c r="I186" s="249"/>
      <c r="J186" s="249"/>
      <c r="K186" s="249"/>
      <c r="L186" s="249"/>
      <c r="M186" s="249"/>
      <c r="N186" s="249"/>
      <c r="O186" s="249"/>
      <c r="P186" s="249"/>
      <c r="Q186" s="249"/>
      <c r="R186" s="249"/>
      <c r="S186" s="249"/>
      <c r="T186" s="250"/>
    </row>
    <row r="187" spans="1:20" ht="17.25" customHeight="1">
      <c r="A187" s="67">
        <v>266</v>
      </c>
      <c r="B187" s="12" t="s">
        <v>231</v>
      </c>
      <c r="C187" s="7">
        <v>100</v>
      </c>
      <c r="D187" s="8">
        <v>2.6</v>
      </c>
      <c r="E187" s="8">
        <v>5.8</v>
      </c>
      <c r="F187" s="8">
        <v>12.5</v>
      </c>
      <c r="G187" s="8">
        <v>113.1</v>
      </c>
      <c r="H187" s="8">
        <v>0.6</v>
      </c>
      <c r="I187" s="9">
        <v>180</v>
      </c>
      <c r="J187" s="10">
        <f>D187/100*I187</f>
        <v>4.6800000000000006</v>
      </c>
      <c r="K187" s="10">
        <f>E187/100*I187</f>
        <v>10.44</v>
      </c>
      <c r="L187" s="10">
        <f>F187/100*I187</f>
        <v>22.5</v>
      </c>
      <c r="M187" s="10">
        <f>G187/100*I187</f>
        <v>203.58</v>
      </c>
      <c r="N187" s="10">
        <f>H187/100*I187</f>
        <v>1.08</v>
      </c>
      <c r="O187" s="7">
        <v>150</v>
      </c>
      <c r="P187" s="8">
        <f>D187/100*O187</f>
        <v>3.9000000000000004</v>
      </c>
      <c r="Q187" s="8">
        <f>E187/100*O187</f>
        <v>8.6999999999999993</v>
      </c>
      <c r="R187" s="8">
        <f>F187/100*O187</f>
        <v>18.75</v>
      </c>
      <c r="S187" s="11">
        <f>G187/100*O187</f>
        <v>169.65</v>
      </c>
      <c r="T187" s="68">
        <f>H187/100*O187</f>
        <v>0.9</v>
      </c>
    </row>
    <row r="188" spans="1:20" ht="73.5" customHeight="1">
      <c r="A188" s="67" t="s">
        <v>250</v>
      </c>
      <c r="B188" s="12" t="s">
        <v>40</v>
      </c>
      <c r="C188" s="7">
        <v>100</v>
      </c>
      <c r="D188" s="8">
        <v>0.05</v>
      </c>
      <c r="E188" s="8">
        <v>0.02</v>
      </c>
      <c r="F188" s="8">
        <v>4.55</v>
      </c>
      <c r="G188" s="8">
        <v>12.5</v>
      </c>
      <c r="H188" s="8">
        <v>0</v>
      </c>
      <c r="I188" s="9">
        <v>200</v>
      </c>
      <c r="J188" s="10">
        <f>D188/100*I188</f>
        <v>0.1</v>
      </c>
      <c r="K188" s="10">
        <f>E188/100*I188</f>
        <v>0.04</v>
      </c>
      <c r="L188" s="10">
        <f>F188/100*I188</f>
        <v>9.1</v>
      </c>
      <c r="M188" s="10">
        <f>G188/100*I188</f>
        <v>25</v>
      </c>
      <c r="N188" s="10">
        <f>H188/100*I188</f>
        <v>0</v>
      </c>
      <c r="O188" s="7">
        <v>150</v>
      </c>
      <c r="P188" s="8">
        <f>D188/100*O188</f>
        <v>7.4999999999999997E-2</v>
      </c>
      <c r="Q188" s="8">
        <f>E188/100*O188</f>
        <v>3.0000000000000002E-2</v>
      </c>
      <c r="R188" s="8">
        <f>F188/100*O188</f>
        <v>6.8250000000000002</v>
      </c>
      <c r="S188" s="11">
        <f>G188/100*O188</f>
        <v>18.75</v>
      </c>
      <c r="T188" s="68">
        <f>H188/100*O188</f>
        <v>0</v>
      </c>
    </row>
    <row r="189" spans="1:20" ht="24" customHeight="1">
      <c r="A189" s="67" t="s">
        <v>237</v>
      </c>
      <c r="B189" s="6" t="s">
        <v>238</v>
      </c>
      <c r="C189" s="7">
        <v>100</v>
      </c>
      <c r="D189" s="8">
        <v>3</v>
      </c>
      <c r="E189" s="8">
        <v>7.25</v>
      </c>
      <c r="F189" s="8">
        <v>51</v>
      </c>
      <c r="G189" s="8">
        <v>310</v>
      </c>
      <c r="H189" s="8">
        <v>0.25</v>
      </c>
      <c r="I189" s="9">
        <v>60</v>
      </c>
      <c r="J189" s="10">
        <f>D189/100*I189</f>
        <v>1.7999999999999998</v>
      </c>
      <c r="K189" s="10">
        <f>E189/100*I189</f>
        <v>4.3499999999999996</v>
      </c>
      <c r="L189" s="10">
        <f>F189/100*I189</f>
        <v>30.6</v>
      </c>
      <c r="M189" s="10">
        <f>G189/100*I189</f>
        <v>186</v>
      </c>
      <c r="N189" s="10">
        <f>H189/100*I189</f>
        <v>0.15</v>
      </c>
      <c r="O189" s="7">
        <v>45</v>
      </c>
      <c r="P189" s="8">
        <f>D189/100*O189</f>
        <v>1.3499999999999999</v>
      </c>
      <c r="Q189" s="8">
        <f>E189/100*O189</f>
        <v>3.2624999999999997</v>
      </c>
      <c r="R189" s="8">
        <f>F189/100*O189</f>
        <v>22.95</v>
      </c>
      <c r="S189" s="11">
        <f>G189/100*O189</f>
        <v>139.5</v>
      </c>
      <c r="T189" s="68">
        <f>H189/100*O189</f>
        <v>0.1125</v>
      </c>
    </row>
    <row r="190" spans="1:20" ht="17.25" customHeight="1">
      <c r="A190" s="69"/>
      <c r="B190" s="16"/>
      <c r="C190" s="17"/>
      <c r="D190" s="17"/>
      <c r="E190" s="17"/>
      <c r="F190" s="17"/>
      <c r="G190" s="17"/>
      <c r="H190" s="17"/>
      <c r="I190" s="18">
        <f>I187+I188+I189</f>
        <v>440</v>
      </c>
      <c r="J190" s="18">
        <f>SUM(J187:J189)</f>
        <v>6.58</v>
      </c>
      <c r="K190" s="18">
        <f>SUM(K187:K189)</f>
        <v>14.829999999999998</v>
      </c>
      <c r="L190" s="18">
        <f>SUM(L187:L189)</f>
        <v>62.2</v>
      </c>
      <c r="M190" s="18">
        <f>SUM(M187:M189)</f>
        <v>414.58000000000004</v>
      </c>
      <c r="N190" s="18">
        <f>N187+N188+N189</f>
        <v>1.23</v>
      </c>
      <c r="O190" s="17">
        <f>O187+O188+O189</f>
        <v>345</v>
      </c>
      <c r="P190" s="17">
        <f>SUM(P187:P189)</f>
        <v>5.3250000000000002</v>
      </c>
      <c r="Q190" s="17">
        <f>SUM(Q187:Q189)</f>
        <v>11.992499999999998</v>
      </c>
      <c r="R190" s="17">
        <f>SUM(R187:R189)</f>
        <v>48.524999999999999</v>
      </c>
      <c r="S190" s="19">
        <f>SUM(S187:S189)</f>
        <v>327.9</v>
      </c>
      <c r="T190" s="70">
        <f>T187+T188+T189</f>
        <v>1.0125</v>
      </c>
    </row>
    <row r="191" spans="1:20" ht="17.25" customHeight="1">
      <c r="A191" s="217" t="s">
        <v>18</v>
      </c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131"/>
    </row>
    <row r="192" spans="1:20" ht="17.25" customHeight="1">
      <c r="A192" s="67" t="s">
        <v>224</v>
      </c>
      <c r="B192" s="20" t="s">
        <v>19</v>
      </c>
      <c r="C192" s="21">
        <v>100</v>
      </c>
      <c r="D192" s="22">
        <v>0.5</v>
      </c>
      <c r="E192" s="22">
        <v>0.1</v>
      </c>
      <c r="F192" s="22">
        <v>10.1</v>
      </c>
      <c r="G192" s="22">
        <v>46</v>
      </c>
      <c r="H192" s="22">
        <v>2</v>
      </c>
      <c r="I192" s="9">
        <v>100</v>
      </c>
      <c r="J192" s="10">
        <f>D192/100*I192</f>
        <v>0.5</v>
      </c>
      <c r="K192" s="10">
        <f>E192/100*I192</f>
        <v>0.1</v>
      </c>
      <c r="L192" s="10">
        <f>F192/100*I192</f>
        <v>10.1</v>
      </c>
      <c r="M192" s="10">
        <f>G192/100*I192</f>
        <v>46</v>
      </c>
      <c r="N192" s="10">
        <f>H192/100*I192</f>
        <v>2</v>
      </c>
      <c r="O192" s="7">
        <v>100</v>
      </c>
      <c r="P192" s="8">
        <f>D192/100*O192</f>
        <v>0.5</v>
      </c>
      <c r="Q192" s="8">
        <f>E192/100*O192</f>
        <v>0.1</v>
      </c>
      <c r="R192" s="8">
        <f>F192/100*O192</f>
        <v>10.1</v>
      </c>
      <c r="S192" s="11">
        <f>G192/100*O192</f>
        <v>46</v>
      </c>
      <c r="T192" s="68">
        <f>H192/100*O192</f>
        <v>2</v>
      </c>
    </row>
    <row r="193" spans="1:20" ht="17.25" customHeight="1">
      <c r="A193" s="73"/>
      <c r="B193" s="13"/>
      <c r="C193" s="7"/>
      <c r="D193" s="7"/>
      <c r="E193" s="7"/>
      <c r="F193" s="7"/>
      <c r="G193" s="7"/>
      <c r="H193" s="7"/>
      <c r="I193" s="9">
        <f>I192</f>
        <v>100</v>
      </c>
      <c r="J193" s="9">
        <f t="shared" ref="J193:O193" si="166">J192</f>
        <v>0.5</v>
      </c>
      <c r="K193" s="9">
        <f t="shared" si="166"/>
        <v>0.1</v>
      </c>
      <c r="L193" s="9">
        <f t="shared" si="166"/>
        <v>10.1</v>
      </c>
      <c r="M193" s="9">
        <f t="shared" si="166"/>
        <v>46</v>
      </c>
      <c r="N193" s="9">
        <f t="shared" si="166"/>
        <v>2</v>
      </c>
      <c r="O193" s="7">
        <f t="shared" si="166"/>
        <v>100</v>
      </c>
      <c r="P193" s="7">
        <f>SUM(P192)</f>
        <v>0.5</v>
      </c>
      <c r="Q193" s="7">
        <f>SUM(Q192)</f>
        <v>0.1</v>
      </c>
      <c r="R193" s="7">
        <f>SUM(R192)</f>
        <v>10.1</v>
      </c>
      <c r="S193" s="14">
        <f>SUM(S192)</f>
        <v>46</v>
      </c>
      <c r="T193" s="74">
        <f>T192</f>
        <v>2</v>
      </c>
    </row>
    <row r="194" spans="1:20" ht="17.25" customHeight="1">
      <c r="A194" s="217" t="s">
        <v>20</v>
      </c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6"/>
    </row>
    <row r="195" spans="1:20" ht="20.25" customHeight="1">
      <c r="A195" s="67" t="s">
        <v>277</v>
      </c>
      <c r="B195" s="12" t="s">
        <v>278</v>
      </c>
      <c r="C195" s="7">
        <v>100</v>
      </c>
      <c r="D195" s="8">
        <v>2.1</v>
      </c>
      <c r="E195" s="8">
        <v>10.1</v>
      </c>
      <c r="F195" s="8">
        <v>9.3000000000000007</v>
      </c>
      <c r="G195" s="8">
        <v>136</v>
      </c>
      <c r="H195" s="8">
        <v>27.8</v>
      </c>
      <c r="I195" s="9">
        <v>50</v>
      </c>
      <c r="J195" s="10">
        <f t="shared" ref="J195:J200" si="167">D195/100*I195</f>
        <v>1.05</v>
      </c>
      <c r="K195" s="10">
        <f t="shared" ref="K195:K200" si="168">E195/100*I195</f>
        <v>5.05</v>
      </c>
      <c r="L195" s="10">
        <f t="shared" ref="L195:L200" si="169">F195/100*I195</f>
        <v>4.6500000000000004</v>
      </c>
      <c r="M195" s="10">
        <f t="shared" ref="M195:M200" si="170">G195/100*I195</f>
        <v>68</v>
      </c>
      <c r="N195" s="10">
        <f t="shared" ref="N195:N200" si="171">H195/100*I195</f>
        <v>13.900000000000002</v>
      </c>
      <c r="O195" s="7">
        <v>30</v>
      </c>
      <c r="P195" s="8">
        <f t="shared" ref="P195:P200" si="172">D195/100*O195</f>
        <v>0.63</v>
      </c>
      <c r="Q195" s="8">
        <f t="shared" ref="Q195:Q200" si="173">E195/100*O195</f>
        <v>3.03</v>
      </c>
      <c r="R195" s="8">
        <f t="shared" ref="R195:R200" si="174">F195/100*O195</f>
        <v>2.7900000000000005</v>
      </c>
      <c r="S195" s="11">
        <f t="shared" ref="S195:S200" si="175">G195/100*O195</f>
        <v>40.800000000000004</v>
      </c>
      <c r="T195" s="68">
        <f t="shared" ref="T195:T200" si="176">H195/100*O195</f>
        <v>8.34</v>
      </c>
    </row>
    <row r="196" spans="1:20" ht="17.25" customHeight="1">
      <c r="A196" s="67" t="s">
        <v>136</v>
      </c>
      <c r="B196" s="12" t="s">
        <v>210</v>
      </c>
      <c r="C196" s="7">
        <v>100</v>
      </c>
      <c r="D196" s="8">
        <v>0.85</v>
      </c>
      <c r="E196" s="8">
        <v>2.1</v>
      </c>
      <c r="F196" s="8">
        <v>6.15</v>
      </c>
      <c r="G196" s="8">
        <v>48</v>
      </c>
      <c r="H196" s="8">
        <v>2.68</v>
      </c>
      <c r="I196" s="9">
        <v>180</v>
      </c>
      <c r="J196" s="10">
        <f t="shared" si="167"/>
        <v>1.53</v>
      </c>
      <c r="K196" s="10">
        <f t="shared" si="168"/>
        <v>3.7800000000000002</v>
      </c>
      <c r="L196" s="10">
        <f t="shared" si="169"/>
        <v>11.07</v>
      </c>
      <c r="M196" s="10">
        <f t="shared" si="170"/>
        <v>86.399999999999991</v>
      </c>
      <c r="N196" s="10">
        <f t="shared" si="171"/>
        <v>4.8239999999999998</v>
      </c>
      <c r="O196" s="7">
        <v>150</v>
      </c>
      <c r="P196" s="8">
        <f t="shared" si="172"/>
        <v>1.2750000000000001</v>
      </c>
      <c r="Q196" s="8">
        <f t="shared" si="173"/>
        <v>3.1500000000000004</v>
      </c>
      <c r="R196" s="8">
        <f t="shared" si="174"/>
        <v>9.2250000000000014</v>
      </c>
      <c r="S196" s="11">
        <f t="shared" si="175"/>
        <v>72</v>
      </c>
      <c r="T196" s="68">
        <f t="shared" si="176"/>
        <v>4.0200000000000005</v>
      </c>
    </row>
    <row r="197" spans="1:20" ht="17.25" customHeight="1">
      <c r="A197" s="67" t="s">
        <v>138</v>
      </c>
      <c r="B197" s="12" t="s">
        <v>139</v>
      </c>
      <c r="C197" s="7">
        <v>100</v>
      </c>
      <c r="D197" s="8">
        <v>12.82</v>
      </c>
      <c r="E197" s="8">
        <v>8.06</v>
      </c>
      <c r="F197" s="8">
        <v>18.940000000000001</v>
      </c>
      <c r="G197" s="8">
        <v>199.41</v>
      </c>
      <c r="H197" s="8">
        <v>0</v>
      </c>
      <c r="I197" s="9">
        <v>170</v>
      </c>
      <c r="J197" s="10">
        <f t="shared" si="167"/>
        <v>21.794</v>
      </c>
      <c r="K197" s="10">
        <f t="shared" si="168"/>
        <v>13.702000000000002</v>
      </c>
      <c r="L197" s="10">
        <f t="shared" si="169"/>
        <v>32.198</v>
      </c>
      <c r="M197" s="10">
        <f t="shared" si="170"/>
        <v>338.99700000000001</v>
      </c>
      <c r="N197" s="10">
        <f t="shared" si="171"/>
        <v>0</v>
      </c>
      <c r="O197" s="7">
        <v>120</v>
      </c>
      <c r="P197" s="8">
        <f t="shared" si="172"/>
        <v>15.384</v>
      </c>
      <c r="Q197" s="8">
        <f t="shared" si="173"/>
        <v>9.6720000000000006</v>
      </c>
      <c r="R197" s="8">
        <f t="shared" si="174"/>
        <v>22.728000000000002</v>
      </c>
      <c r="S197" s="11">
        <f t="shared" si="175"/>
        <v>239.292</v>
      </c>
      <c r="T197" s="68">
        <f t="shared" si="176"/>
        <v>0</v>
      </c>
    </row>
    <row r="198" spans="1:20" ht="17.25" customHeight="1">
      <c r="A198" s="67" t="s">
        <v>51</v>
      </c>
      <c r="B198" s="12" t="s">
        <v>29</v>
      </c>
      <c r="C198" s="7">
        <v>100</v>
      </c>
      <c r="D198" s="8">
        <v>0.25</v>
      </c>
      <c r="E198" s="8">
        <v>0</v>
      </c>
      <c r="F198" s="8">
        <v>13.5</v>
      </c>
      <c r="G198" s="8">
        <v>55</v>
      </c>
      <c r="H198" s="8">
        <v>0.25</v>
      </c>
      <c r="I198" s="9">
        <v>200</v>
      </c>
      <c r="J198" s="10">
        <f t="shared" si="167"/>
        <v>0.5</v>
      </c>
      <c r="K198" s="10">
        <f t="shared" si="168"/>
        <v>0</v>
      </c>
      <c r="L198" s="10">
        <f t="shared" si="169"/>
        <v>27</v>
      </c>
      <c r="M198" s="10">
        <f t="shared" si="170"/>
        <v>110.00000000000001</v>
      </c>
      <c r="N198" s="10">
        <f t="shared" si="171"/>
        <v>0.5</v>
      </c>
      <c r="O198" s="7">
        <v>150</v>
      </c>
      <c r="P198" s="8">
        <f t="shared" si="172"/>
        <v>0.375</v>
      </c>
      <c r="Q198" s="8">
        <f t="shared" si="173"/>
        <v>0</v>
      </c>
      <c r="R198" s="8">
        <f t="shared" si="174"/>
        <v>20.25</v>
      </c>
      <c r="S198" s="11">
        <f t="shared" si="175"/>
        <v>82.5</v>
      </c>
      <c r="T198" s="68">
        <f t="shared" si="176"/>
        <v>0.375</v>
      </c>
    </row>
    <row r="199" spans="1:20" ht="15.75" customHeight="1">
      <c r="A199" s="67" t="s">
        <v>228</v>
      </c>
      <c r="B199" s="12" t="s">
        <v>73</v>
      </c>
      <c r="C199" s="7">
        <v>100</v>
      </c>
      <c r="D199" s="8">
        <v>6.6</v>
      </c>
      <c r="E199" s="8">
        <v>1.2</v>
      </c>
      <c r="F199" s="8">
        <v>33.4</v>
      </c>
      <c r="G199" s="8">
        <v>181</v>
      </c>
      <c r="H199" s="8">
        <v>0</v>
      </c>
      <c r="I199" s="9">
        <v>40</v>
      </c>
      <c r="J199" s="10">
        <f t="shared" si="167"/>
        <v>2.64</v>
      </c>
      <c r="K199" s="10">
        <f t="shared" si="168"/>
        <v>0.48</v>
      </c>
      <c r="L199" s="10">
        <f t="shared" si="169"/>
        <v>13.36</v>
      </c>
      <c r="M199" s="10">
        <f t="shared" si="170"/>
        <v>72.400000000000006</v>
      </c>
      <c r="N199" s="10">
        <f t="shared" si="171"/>
        <v>0</v>
      </c>
      <c r="O199" s="7">
        <v>30</v>
      </c>
      <c r="P199" s="8">
        <f t="shared" si="172"/>
        <v>1.98</v>
      </c>
      <c r="Q199" s="8">
        <f t="shared" si="173"/>
        <v>0.36</v>
      </c>
      <c r="R199" s="8">
        <f t="shared" si="174"/>
        <v>10.02</v>
      </c>
      <c r="S199" s="11">
        <f t="shared" si="175"/>
        <v>54.300000000000004</v>
      </c>
      <c r="T199" s="68">
        <f t="shared" si="176"/>
        <v>0</v>
      </c>
    </row>
    <row r="200" spans="1:20" ht="32.25" customHeight="1">
      <c r="A200" s="67" t="s">
        <v>229</v>
      </c>
      <c r="B200" s="12" t="s">
        <v>32</v>
      </c>
      <c r="C200" s="7">
        <v>100</v>
      </c>
      <c r="D200" s="8">
        <v>1.45</v>
      </c>
      <c r="E200" s="8">
        <v>2.4300000000000002</v>
      </c>
      <c r="F200" s="8">
        <v>9.2799999999999994</v>
      </c>
      <c r="G200" s="8">
        <v>64.7</v>
      </c>
      <c r="H200" s="8">
        <v>2.7</v>
      </c>
      <c r="I200" s="9">
        <v>40</v>
      </c>
      <c r="J200" s="10">
        <f t="shared" si="167"/>
        <v>0.57999999999999996</v>
      </c>
      <c r="K200" s="10">
        <f t="shared" si="168"/>
        <v>0.97200000000000009</v>
      </c>
      <c r="L200" s="10">
        <f t="shared" si="169"/>
        <v>3.7119999999999997</v>
      </c>
      <c r="M200" s="10">
        <f t="shared" si="170"/>
        <v>25.880000000000003</v>
      </c>
      <c r="N200" s="10">
        <f t="shared" si="171"/>
        <v>1.08</v>
      </c>
      <c r="O200" s="7">
        <v>30</v>
      </c>
      <c r="P200" s="8">
        <f t="shared" si="172"/>
        <v>0.43499999999999994</v>
      </c>
      <c r="Q200" s="8">
        <f t="shared" si="173"/>
        <v>0.72900000000000009</v>
      </c>
      <c r="R200" s="8">
        <f t="shared" si="174"/>
        <v>2.7839999999999998</v>
      </c>
      <c r="S200" s="11">
        <f t="shared" si="175"/>
        <v>19.41</v>
      </c>
      <c r="T200" s="68">
        <f t="shared" si="176"/>
        <v>0.81</v>
      </c>
    </row>
    <row r="201" spans="1:20" ht="16.5" customHeight="1">
      <c r="A201" s="69"/>
      <c r="B201" s="16"/>
      <c r="C201" s="17"/>
      <c r="D201" s="17"/>
      <c r="E201" s="17"/>
      <c r="F201" s="17"/>
      <c r="G201" s="17"/>
      <c r="H201" s="17"/>
      <c r="I201" s="18">
        <f t="shared" ref="I201:T201" si="177">I195+I196+I197+I198+I199+I200</f>
        <v>680</v>
      </c>
      <c r="J201" s="18">
        <f t="shared" si="177"/>
        <v>28.094000000000001</v>
      </c>
      <c r="K201" s="18">
        <f t="shared" si="177"/>
        <v>23.984000000000005</v>
      </c>
      <c r="L201" s="18">
        <f t="shared" si="177"/>
        <v>91.990000000000009</v>
      </c>
      <c r="M201" s="18">
        <f t="shared" si="177"/>
        <v>701.67700000000002</v>
      </c>
      <c r="N201" s="18">
        <f t="shared" si="177"/>
        <v>20.304000000000002</v>
      </c>
      <c r="O201" s="18">
        <f t="shared" si="177"/>
        <v>510</v>
      </c>
      <c r="P201" s="18">
        <f t="shared" si="177"/>
        <v>20.079000000000001</v>
      </c>
      <c r="Q201" s="18">
        <f t="shared" si="177"/>
        <v>16.940999999999999</v>
      </c>
      <c r="R201" s="18">
        <f t="shared" si="177"/>
        <v>67.797000000000011</v>
      </c>
      <c r="S201" s="18">
        <f t="shared" si="177"/>
        <v>508.30200000000002</v>
      </c>
      <c r="T201" s="90">
        <f t="shared" si="177"/>
        <v>13.545</v>
      </c>
    </row>
    <row r="202" spans="1:20" ht="17.25" customHeight="1">
      <c r="A202" s="214" t="s">
        <v>191</v>
      </c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31"/>
    </row>
    <row r="203" spans="1:20" ht="17.25" customHeight="1">
      <c r="A203" s="71" t="s">
        <v>140</v>
      </c>
      <c r="B203" s="20" t="s">
        <v>141</v>
      </c>
      <c r="C203" s="21">
        <v>100</v>
      </c>
      <c r="D203" s="22">
        <v>7.5</v>
      </c>
      <c r="E203" s="22">
        <v>13.17</v>
      </c>
      <c r="F203" s="22">
        <v>60.83</v>
      </c>
      <c r="G203" s="22">
        <v>394</v>
      </c>
      <c r="H203" s="22">
        <v>0</v>
      </c>
      <c r="I203" s="23">
        <v>60</v>
      </c>
      <c r="J203" s="24">
        <f>D203/100*I203</f>
        <v>4.5</v>
      </c>
      <c r="K203" s="24">
        <f>E203/100*I203</f>
        <v>7.902000000000001</v>
      </c>
      <c r="L203" s="24">
        <f>F203/100*I203</f>
        <v>36.497999999999998</v>
      </c>
      <c r="M203" s="24">
        <f>G203/100*I203</f>
        <v>236.4</v>
      </c>
      <c r="N203" s="24">
        <f>H203/100*I203</f>
        <v>0</v>
      </c>
      <c r="O203" s="21">
        <v>45</v>
      </c>
      <c r="P203" s="22">
        <f>D203/100*O203</f>
        <v>3.375</v>
      </c>
      <c r="Q203" s="22">
        <f>E203/100*O203</f>
        <v>5.9265000000000008</v>
      </c>
      <c r="R203" s="22">
        <f>F203/100*O203</f>
        <v>27.373499999999996</v>
      </c>
      <c r="S203" s="25">
        <f>G203/100*O203</f>
        <v>177.3</v>
      </c>
      <c r="T203" s="72">
        <f>H203/100*O203</f>
        <v>0</v>
      </c>
    </row>
    <row r="204" spans="1:20" ht="17.25" customHeight="1">
      <c r="A204" s="67" t="s">
        <v>205</v>
      </c>
      <c r="B204" s="6" t="s">
        <v>50</v>
      </c>
      <c r="C204" s="7">
        <v>100</v>
      </c>
      <c r="D204" s="8">
        <v>4.08</v>
      </c>
      <c r="E204" s="8">
        <v>2.31</v>
      </c>
      <c r="F204" s="8">
        <v>21.62</v>
      </c>
      <c r="G204" s="8">
        <v>142</v>
      </c>
      <c r="H204" s="8">
        <v>0</v>
      </c>
      <c r="I204" s="9">
        <v>130</v>
      </c>
      <c r="J204" s="10">
        <f t="shared" ref="J204" si="178">D204/100*I204</f>
        <v>5.3040000000000003</v>
      </c>
      <c r="K204" s="10">
        <f t="shared" ref="K204" si="179">E204/100*I204</f>
        <v>3.0029999999999997</v>
      </c>
      <c r="L204" s="10">
        <f t="shared" ref="L204" si="180">F204/100*I204</f>
        <v>28.106000000000002</v>
      </c>
      <c r="M204" s="10">
        <f t="shared" ref="M204" si="181">G204/100*I204</f>
        <v>184.6</v>
      </c>
      <c r="N204" s="10">
        <f t="shared" ref="N204" si="182">H204/100*I204</f>
        <v>0</v>
      </c>
      <c r="O204" s="7">
        <v>100</v>
      </c>
      <c r="P204" s="8">
        <f t="shared" ref="P204" si="183">D204/100*O204</f>
        <v>4.08</v>
      </c>
      <c r="Q204" s="8">
        <f t="shared" ref="Q204" si="184">E204/100*O204</f>
        <v>2.31</v>
      </c>
      <c r="R204" s="8">
        <f t="shared" ref="R204" si="185">F204/100*O204</f>
        <v>21.62</v>
      </c>
      <c r="S204" s="11">
        <f t="shared" ref="S204" si="186">G204/100*O204</f>
        <v>142</v>
      </c>
      <c r="T204" s="68">
        <f t="shared" ref="T204" si="187">H204/100*O204</f>
        <v>0</v>
      </c>
    </row>
    <row r="205" spans="1:20" ht="17.25" customHeight="1">
      <c r="A205" s="67" t="s">
        <v>16</v>
      </c>
      <c r="B205" s="12" t="s">
        <v>17</v>
      </c>
      <c r="C205" s="7">
        <v>100</v>
      </c>
      <c r="D205" s="8">
        <v>1.4</v>
      </c>
      <c r="E205" s="8">
        <v>1.1000000000000001</v>
      </c>
      <c r="F205" s="8">
        <v>7.4</v>
      </c>
      <c r="G205" s="8">
        <v>43.5</v>
      </c>
      <c r="H205" s="8">
        <v>0.26</v>
      </c>
      <c r="I205" s="9">
        <v>200</v>
      </c>
      <c r="J205" s="10">
        <f>D205/100*I205</f>
        <v>2.8</v>
      </c>
      <c r="K205" s="10">
        <f>E205/100*I205</f>
        <v>2.2000000000000002</v>
      </c>
      <c r="L205" s="10">
        <f>F205/100*I205</f>
        <v>14.800000000000002</v>
      </c>
      <c r="M205" s="10">
        <f>G205/100*I205</f>
        <v>87</v>
      </c>
      <c r="N205" s="10">
        <f>H205/100*I205</f>
        <v>0.52</v>
      </c>
      <c r="O205" s="7">
        <v>150</v>
      </c>
      <c r="P205" s="8">
        <f>D205/100*O205</f>
        <v>2.0999999999999996</v>
      </c>
      <c r="Q205" s="8">
        <f>E205/100*O205</f>
        <v>1.6500000000000001</v>
      </c>
      <c r="R205" s="8">
        <f>F205/100*O205</f>
        <v>11.100000000000001</v>
      </c>
      <c r="S205" s="11">
        <f>G205/100*O205</f>
        <v>65.25</v>
      </c>
      <c r="T205" s="68">
        <f>H205/100*O205</f>
        <v>0.38999999999999996</v>
      </c>
    </row>
    <row r="206" spans="1:20" ht="17.25" customHeight="1">
      <c r="A206" s="146"/>
      <c r="B206" s="152"/>
      <c r="C206" s="148"/>
      <c r="D206" s="148"/>
      <c r="E206" s="148"/>
      <c r="F206" s="148"/>
      <c r="G206" s="148"/>
      <c r="H206" s="148"/>
      <c r="I206" s="149">
        <f t="shared" ref="I206:T206" si="188">I203+I204+I205</f>
        <v>390</v>
      </c>
      <c r="J206" s="149">
        <f t="shared" si="188"/>
        <v>12.603999999999999</v>
      </c>
      <c r="K206" s="149">
        <f t="shared" si="188"/>
        <v>13.105</v>
      </c>
      <c r="L206" s="149">
        <f t="shared" si="188"/>
        <v>79.403999999999996</v>
      </c>
      <c r="M206" s="149">
        <f t="shared" si="188"/>
        <v>508</v>
      </c>
      <c r="N206" s="149">
        <f t="shared" si="188"/>
        <v>0.52</v>
      </c>
      <c r="O206" s="148">
        <f t="shared" si="188"/>
        <v>295</v>
      </c>
      <c r="P206" s="148">
        <f t="shared" si="188"/>
        <v>9.5549999999999997</v>
      </c>
      <c r="Q206" s="148">
        <f t="shared" si="188"/>
        <v>9.8865000000000016</v>
      </c>
      <c r="R206" s="148">
        <f t="shared" si="188"/>
        <v>60.093499999999999</v>
      </c>
      <c r="S206" s="150">
        <f t="shared" si="188"/>
        <v>384.55</v>
      </c>
      <c r="T206" s="151">
        <f t="shared" si="188"/>
        <v>0.38999999999999996</v>
      </c>
    </row>
    <row r="207" spans="1:20" ht="18" customHeight="1" thickBot="1">
      <c r="A207" s="117"/>
      <c r="B207" s="118" t="s">
        <v>212</v>
      </c>
      <c r="C207" s="119"/>
      <c r="D207" s="119"/>
      <c r="E207" s="119"/>
      <c r="F207" s="119"/>
      <c r="G207" s="119"/>
      <c r="H207" s="119"/>
      <c r="I207" s="120">
        <f t="shared" ref="I207:N207" si="189">I190+I193+I201+I206</f>
        <v>1610</v>
      </c>
      <c r="J207" s="120">
        <f t="shared" si="189"/>
        <v>47.777999999999999</v>
      </c>
      <c r="K207" s="120">
        <f t="shared" si="189"/>
        <v>52.019000000000005</v>
      </c>
      <c r="L207" s="120">
        <f t="shared" si="189"/>
        <v>243.69400000000002</v>
      </c>
      <c r="M207" s="120">
        <f t="shared" si="189"/>
        <v>1670.2570000000001</v>
      </c>
      <c r="N207" s="120">
        <f t="shared" si="189"/>
        <v>24.054000000000002</v>
      </c>
      <c r="O207" s="120">
        <f t="shared" ref="O207:T207" si="190">O190+O193+O201+O206</f>
        <v>1250</v>
      </c>
      <c r="P207" s="120">
        <f t="shared" si="190"/>
        <v>35.459000000000003</v>
      </c>
      <c r="Q207" s="120">
        <f t="shared" si="190"/>
        <v>38.92</v>
      </c>
      <c r="R207" s="120">
        <f t="shared" si="190"/>
        <v>186.5155</v>
      </c>
      <c r="S207" s="120">
        <f t="shared" si="190"/>
        <v>1266.752</v>
      </c>
      <c r="T207" s="121">
        <f t="shared" si="190"/>
        <v>16.947500000000002</v>
      </c>
    </row>
    <row r="208" spans="1:20" ht="17.25" customHeight="1" thickBot="1">
      <c r="A208" s="226"/>
      <c r="B208" s="251"/>
      <c r="C208" s="251"/>
      <c r="D208" s="251"/>
      <c r="E208" s="251"/>
      <c r="F208" s="251"/>
      <c r="G208" s="251"/>
      <c r="H208" s="251"/>
      <c r="I208" s="251"/>
      <c r="J208" s="251"/>
      <c r="K208" s="251"/>
      <c r="L208" s="251"/>
      <c r="M208" s="251"/>
      <c r="N208" s="251"/>
      <c r="O208" s="251"/>
      <c r="P208" s="251"/>
      <c r="Q208" s="251"/>
      <c r="R208" s="251"/>
      <c r="S208" s="251"/>
      <c r="T208" s="228"/>
    </row>
    <row r="209" spans="1:20" ht="39.75" customHeight="1">
      <c r="A209" s="252" t="s">
        <v>211</v>
      </c>
      <c r="B209" s="253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  <c r="P209" s="253"/>
      <c r="Q209" s="253"/>
      <c r="R209" s="253"/>
      <c r="S209" s="253"/>
      <c r="T209" s="254"/>
    </row>
    <row r="210" spans="1:20" ht="17.25" customHeight="1">
      <c r="A210" s="248" t="s">
        <v>10</v>
      </c>
      <c r="B210" s="249"/>
      <c r="C210" s="249"/>
      <c r="D210" s="249"/>
      <c r="E210" s="249"/>
      <c r="F210" s="249"/>
      <c r="G210" s="249"/>
      <c r="H210" s="249"/>
      <c r="I210" s="249"/>
      <c r="J210" s="249"/>
      <c r="K210" s="249"/>
      <c r="L210" s="249"/>
      <c r="M210" s="249"/>
      <c r="N210" s="249"/>
      <c r="O210" s="249"/>
      <c r="P210" s="249"/>
      <c r="Q210" s="249"/>
      <c r="R210" s="249"/>
      <c r="S210" s="249"/>
      <c r="T210" s="250"/>
    </row>
    <row r="211" spans="1:20" ht="15" customHeight="1">
      <c r="A211" s="67" t="s">
        <v>253</v>
      </c>
      <c r="B211" s="12" t="s">
        <v>146</v>
      </c>
      <c r="C211" s="7">
        <v>100</v>
      </c>
      <c r="D211" s="8">
        <v>3.2</v>
      </c>
      <c r="E211" s="8">
        <v>5.7</v>
      </c>
      <c r="F211" s="8">
        <v>17.899999999999999</v>
      </c>
      <c r="G211" s="8">
        <v>135.6</v>
      </c>
      <c r="H211" s="8">
        <v>0.72</v>
      </c>
      <c r="I211" s="9">
        <v>180</v>
      </c>
      <c r="J211" s="10">
        <f>D211/100*I211</f>
        <v>5.76</v>
      </c>
      <c r="K211" s="10">
        <f>E211/100*I211</f>
        <v>10.26</v>
      </c>
      <c r="L211" s="10">
        <f>F211/100*I211</f>
        <v>32.22</v>
      </c>
      <c r="M211" s="10">
        <f>G211/100*I211</f>
        <v>244.07999999999998</v>
      </c>
      <c r="N211" s="10">
        <f>H211/100*I211</f>
        <v>1.296</v>
      </c>
      <c r="O211" s="7">
        <v>150</v>
      </c>
      <c r="P211" s="8">
        <f>D211/100*O211</f>
        <v>4.8</v>
      </c>
      <c r="Q211" s="8">
        <f>E211/100*O211</f>
        <v>8.5500000000000007</v>
      </c>
      <c r="R211" s="8">
        <f>F211/100*O211</f>
        <v>26.849999999999998</v>
      </c>
      <c r="S211" s="11">
        <f>G211/100*O211</f>
        <v>203.39999999999998</v>
      </c>
      <c r="T211" s="68">
        <f>H211/100*O211</f>
        <v>1.08</v>
      </c>
    </row>
    <row r="212" spans="1:20" ht="61.95" customHeight="1">
      <c r="A212" s="67" t="s">
        <v>244</v>
      </c>
      <c r="B212" s="12" t="s">
        <v>85</v>
      </c>
      <c r="C212" s="7">
        <v>100</v>
      </c>
      <c r="D212" s="8">
        <v>0.7</v>
      </c>
      <c r="E212" s="8">
        <v>0.55000000000000004</v>
      </c>
      <c r="F212" s="8">
        <v>5.65</v>
      </c>
      <c r="G212" s="8">
        <v>29.5</v>
      </c>
      <c r="H212" s="8">
        <v>0.13</v>
      </c>
      <c r="I212" s="9">
        <v>200</v>
      </c>
      <c r="J212" s="10">
        <f>D212/100*I212</f>
        <v>1.4</v>
      </c>
      <c r="K212" s="10">
        <f>E212/100*I212</f>
        <v>1.1000000000000001</v>
      </c>
      <c r="L212" s="10">
        <f>F212/100*I212</f>
        <v>11.3</v>
      </c>
      <c r="M212" s="10">
        <f>G212/100*I212</f>
        <v>59</v>
      </c>
      <c r="N212" s="10">
        <f>H212/100*I212</f>
        <v>0.26</v>
      </c>
      <c r="O212" s="7">
        <v>100</v>
      </c>
      <c r="P212" s="8">
        <f>D212/100*O212</f>
        <v>0.7</v>
      </c>
      <c r="Q212" s="8">
        <f>E212/100*O212</f>
        <v>0.55000000000000004</v>
      </c>
      <c r="R212" s="8">
        <f>F212/100*O212</f>
        <v>5.65</v>
      </c>
      <c r="S212" s="11">
        <f>G212/100*O212</f>
        <v>29.5</v>
      </c>
      <c r="T212" s="68">
        <f>H212/100*O212</f>
        <v>0.13</v>
      </c>
    </row>
    <row r="213" spans="1:20" ht="25.5" customHeight="1">
      <c r="A213" s="91" t="s">
        <v>225</v>
      </c>
      <c r="B213" s="6" t="s">
        <v>14</v>
      </c>
      <c r="C213" s="7">
        <v>100</v>
      </c>
      <c r="D213" s="8">
        <v>25.6</v>
      </c>
      <c r="E213" s="8">
        <v>26.1</v>
      </c>
      <c r="F213" s="8">
        <v>0</v>
      </c>
      <c r="G213" s="8">
        <v>343</v>
      </c>
      <c r="H213" s="8">
        <v>0.71</v>
      </c>
      <c r="I213" s="9">
        <v>15</v>
      </c>
      <c r="J213" s="10">
        <f>D213/100*I213</f>
        <v>3.84</v>
      </c>
      <c r="K213" s="10">
        <f>E213/100*I213</f>
        <v>3.915</v>
      </c>
      <c r="L213" s="10">
        <f>F213/100*I213</f>
        <v>0</v>
      </c>
      <c r="M213" s="10">
        <f>G213/100*I213</f>
        <v>51.45</v>
      </c>
      <c r="N213" s="10">
        <f>H213/100*I213</f>
        <v>0.1065</v>
      </c>
      <c r="O213" s="7">
        <v>10</v>
      </c>
      <c r="P213" s="8">
        <f>D213/100*O213</f>
        <v>2.56</v>
      </c>
      <c r="Q213" s="8">
        <f>E213/100*O213</f>
        <v>2.6100000000000003</v>
      </c>
      <c r="R213" s="8">
        <f>F213/100*O213</f>
        <v>0</v>
      </c>
      <c r="S213" s="11">
        <f>G213/100*O213</f>
        <v>34.300000000000004</v>
      </c>
      <c r="T213" s="68">
        <f>H213/100*O213</f>
        <v>7.0999999999999994E-2</v>
      </c>
    </row>
    <row r="214" spans="1:20" ht="20.25" customHeight="1">
      <c r="A214" s="67" t="s">
        <v>226</v>
      </c>
      <c r="B214" s="6" t="s">
        <v>15</v>
      </c>
      <c r="C214" s="7">
        <v>100</v>
      </c>
      <c r="D214" s="8">
        <v>7.5</v>
      </c>
      <c r="E214" s="8">
        <v>2.9</v>
      </c>
      <c r="F214" s="8">
        <v>51.4</v>
      </c>
      <c r="G214" s="8">
        <v>262</v>
      </c>
      <c r="H214" s="8">
        <v>0</v>
      </c>
      <c r="I214" s="9">
        <v>30</v>
      </c>
      <c r="J214" s="10">
        <f>D214/100*I214</f>
        <v>2.25</v>
      </c>
      <c r="K214" s="10">
        <f>E214/100*I214</f>
        <v>0.86999999999999988</v>
      </c>
      <c r="L214" s="10">
        <f>F214/100*I214</f>
        <v>15.42</v>
      </c>
      <c r="M214" s="10">
        <f>G214/100*I214</f>
        <v>78.600000000000009</v>
      </c>
      <c r="N214" s="10">
        <f>H214/100*I214</f>
        <v>0</v>
      </c>
      <c r="O214" s="7">
        <v>30</v>
      </c>
      <c r="P214" s="8">
        <f>D214/100*O214</f>
        <v>2.25</v>
      </c>
      <c r="Q214" s="8">
        <f>E214/100*O214</f>
        <v>0.86999999999999988</v>
      </c>
      <c r="R214" s="8">
        <f>F214/100*O214</f>
        <v>15.42</v>
      </c>
      <c r="S214" s="11">
        <f>G214/100*O214</f>
        <v>78.600000000000009</v>
      </c>
      <c r="T214" s="68">
        <f>H214/100*O214</f>
        <v>0</v>
      </c>
    </row>
    <row r="215" spans="1:20" ht="17.25" customHeight="1">
      <c r="A215" s="73"/>
      <c r="B215" s="13"/>
      <c r="C215" s="7"/>
      <c r="D215" s="7"/>
      <c r="E215" s="7"/>
      <c r="F215" s="7"/>
      <c r="G215" s="7"/>
      <c r="H215" s="7"/>
      <c r="I215" s="9">
        <f>I211+I212+I213+I214</f>
        <v>425</v>
      </c>
      <c r="J215" s="9">
        <f t="shared" ref="J215:T215" si="191">SUM(J211:J214)</f>
        <v>13.25</v>
      </c>
      <c r="K215" s="9">
        <f t="shared" si="191"/>
        <v>16.145</v>
      </c>
      <c r="L215" s="9">
        <f t="shared" si="191"/>
        <v>58.94</v>
      </c>
      <c r="M215" s="9">
        <f t="shared" si="191"/>
        <v>433.13</v>
      </c>
      <c r="N215" s="9">
        <f t="shared" si="191"/>
        <v>1.6625000000000001</v>
      </c>
      <c r="O215" s="9">
        <f t="shared" si="191"/>
        <v>290</v>
      </c>
      <c r="P215" s="7">
        <f t="shared" si="191"/>
        <v>10.31</v>
      </c>
      <c r="Q215" s="7">
        <f t="shared" si="191"/>
        <v>12.58</v>
      </c>
      <c r="R215" s="7">
        <f t="shared" si="191"/>
        <v>47.92</v>
      </c>
      <c r="S215" s="14">
        <f t="shared" si="191"/>
        <v>345.8</v>
      </c>
      <c r="T215" s="74">
        <f t="shared" si="191"/>
        <v>1.2809999999999999</v>
      </c>
    </row>
    <row r="216" spans="1:20" ht="17.25" customHeight="1">
      <c r="A216" s="232" t="s">
        <v>18</v>
      </c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T216" s="234"/>
    </row>
    <row r="217" spans="1:20" ht="17.25" customHeight="1">
      <c r="A217" s="67" t="s">
        <v>232</v>
      </c>
      <c r="B217" s="15" t="s">
        <v>110</v>
      </c>
      <c r="C217" s="7">
        <v>100</v>
      </c>
      <c r="D217" s="8">
        <v>1.5</v>
      </c>
      <c r="E217" s="8">
        <v>0.5</v>
      </c>
      <c r="F217" s="8">
        <v>21</v>
      </c>
      <c r="G217" s="8">
        <v>96</v>
      </c>
      <c r="H217" s="8">
        <v>10</v>
      </c>
      <c r="I217" s="9">
        <v>100</v>
      </c>
      <c r="J217" s="10">
        <f>D217/100*I217</f>
        <v>1.5</v>
      </c>
      <c r="K217" s="10">
        <f>E217/100*I217</f>
        <v>0.5</v>
      </c>
      <c r="L217" s="10">
        <f>F217/100*I217</f>
        <v>21</v>
      </c>
      <c r="M217" s="10">
        <f>G217/100*I217</f>
        <v>96</v>
      </c>
      <c r="N217" s="10">
        <f>H217/100*I217</f>
        <v>10</v>
      </c>
      <c r="O217" s="7">
        <v>100</v>
      </c>
      <c r="P217" s="8">
        <f>D217/100*O217</f>
        <v>1.5</v>
      </c>
      <c r="Q217" s="8">
        <f>E217/100*O217</f>
        <v>0.5</v>
      </c>
      <c r="R217" s="8">
        <f>F217/100*O217</f>
        <v>21</v>
      </c>
      <c r="S217" s="11">
        <f>G217/100*O217</f>
        <v>96</v>
      </c>
      <c r="T217" s="68">
        <f>H217/100*O217</f>
        <v>10</v>
      </c>
    </row>
    <row r="218" spans="1:20" ht="17.25" customHeight="1">
      <c r="A218" s="73"/>
      <c r="B218" s="13"/>
      <c r="C218" s="7"/>
      <c r="D218" s="7"/>
      <c r="E218" s="7"/>
      <c r="F218" s="7"/>
      <c r="G218" s="7"/>
      <c r="H218" s="7"/>
      <c r="I218" s="9">
        <f>I217</f>
        <v>100</v>
      </c>
      <c r="J218" s="9">
        <f>SUM(J217)</f>
        <v>1.5</v>
      </c>
      <c r="K218" s="9">
        <f>SUM(K217)</f>
        <v>0.5</v>
      </c>
      <c r="L218" s="9">
        <f>SUM(L217)</f>
        <v>21</v>
      </c>
      <c r="M218" s="9">
        <f>SUM(M217)</f>
        <v>96</v>
      </c>
      <c r="N218" s="9">
        <f>N217</f>
        <v>10</v>
      </c>
      <c r="O218" s="7">
        <f>O217</f>
        <v>100</v>
      </c>
      <c r="P218" s="7">
        <f>SUM(P217)</f>
        <v>1.5</v>
      </c>
      <c r="Q218" s="7">
        <f>SUM(Q217)</f>
        <v>0.5</v>
      </c>
      <c r="R218" s="7">
        <f>SUM(R217)</f>
        <v>21</v>
      </c>
      <c r="S218" s="14">
        <f>SUM(S217)</f>
        <v>96</v>
      </c>
      <c r="T218" s="74">
        <f>T217</f>
        <v>10</v>
      </c>
    </row>
    <row r="219" spans="1:20" ht="17.25" customHeight="1">
      <c r="A219" s="232" t="s">
        <v>20</v>
      </c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4"/>
    </row>
    <row r="220" spans="1:20" ht="20.25" customHeight="1">
      <c r="A220" s="71" t="s">
        <v>178</v>
      </c>
      <c r="B220" s="60" t="s">
        <v>271</v>
      </c>
      <c r="C220" s="21">
        <v>100</v>
      </c>
      <c r="D220" s="22">
        <v>1.9</v>
      </c>
      <c r="E220" s="22">
        <v>8.9</v>
      </c>
      <c r="F220" s="22">
        <v>7.7</v>
      </c>
      <c r="G220" s="22">
        <v>119</v>
      </c>
      <c r="H220" s="22">
        <v>7</v>
      </c>
      <c r="I220" s="23">
        <v>30</v>
      </c>
      <c r="J220" s="24">
        <f t="shared" ref="J220" si="192">D220/100*I220</f>
        <v>0.56999999999999995</v>
      </c>
      <c r="K220" s="24">
        <f t="shared" ref="K220" si="193">E220/100*I220</f>
        <v>2.6700000000000004</v>
      </c>
      <c r="L220" s="24">
        <f t="shared" ref="L220" si="194">F220/100*I220</f>
        <v>2.31</v>
      </c>
      <c r="M220" s="24">
        <f t="shared" ref="M220" si="195">G220/100*I220</f>
        <v>35.699999999999996</v>
      </c>
      <c r="N220" s="24">
        <f t="shared" ref="N220" si="196">H220/100*I220</f>
        <v>2.1</v>
      </c>
      <c r="O220" s="21">
        <v>30</v>
      </c>
      <c r="P220" s="22">
        <f t="shared" ref="P220" si="197">D220/100*O220</f>
        <v>0.56999999999999995</v>
      </c>
      <c r="Q220" s="22">
        <f t="shared" ref="Q220" si="198">E220/100*O220</f>
        <v>2.6700000000000004</v>
      </c>
      <c r="R220" s="22">
        <f t="shared" ref="R220" si="199">F220/100*O220</f>
        <v>2.31</v>
      </c>
      <c r="S220" s="25">
        <f t="shared" ref="S220" si="200">G220/100*O220</f>
        <v>35.699999999999996</v>
      </c>
      <c r="T220" s="72">
        <f t="shared" ref="T220" si="201">H220/100*O220</f>
        <v>2.1</v>
      </c>
    </row>
    <row r="221" spans="1:20" ht="17.25" customHeight="1">
      <c r="A221" s="186" t="s">
        <v>214</v>
      </c>
      <c r="B221" s="12" t="s">
        <v>150</v>
      </c>
      <c r="C221" s="7">
        <v>100</v>
      </c>
      <c r="D221" s="8">
        <v>2.2200000000000002</v>
      </c>
      <c r="E221" s="8">
        <v>1.85</v>
      </c>
      <c r="F221" s="8">
        <v>6.1</v>
      </c>
      <c r="G221" s="8">
        <v>54.44</v>
      </c>
      <c r="H221" s="8">
        <v>0</v>
      </c>
      <c r="I221" s="9">
        <v>180</v>
      </c>
      <c r="J221" s="10">
        <f t="shared" ref="J221:J226" si="202">D221/100*I221</f>
        <v>3.996</v>
      </c>
      <c r="K221" s="10">
        <f t="shared" ref="K221:K226" si="203">E221/100*I221</f>
        <v>3.3300000000000005</v>
      </c>
      <c r="L221" s="10">
        <f t="shared" ref="L221:L226" si="204">F221/100*I221</f>
        <v>10.98</v>
      </c>
      <c r="M221" s="10">
        <f t="shared" ref="M221:M226" si="205">G221/100*I221</f>
        <v>97.992000000000004</v>
      </c>
      <c r="N221" s="10">
        <f t="shared" ref="N221:N226" si="206">H221/100*I221</f>
        <v>0</v>
      </c>
      <c r="O221" s="7">
        <v>150</v>
      </c>
      <c r="P221" s="8">
        <f t="shared" ref="P221:P226" si="207">D221/100*O221</f>
        <v>3.33</v>
      </c>
      <c r="Q221" s="8">
        <f t="shared" ref="Q221:Q226" si="208">E221/100*O221</f>
        <v>2.7750000000000004</v>
      </c>
      <c r="R221" s="8">
        <f t="shared" ref="R221:R226" si="209">F221/100*O221</f>
        <v>9.15</v>
      </c>
      <c r="S221" s="11">
        <f t="shared" ref="S221:S226" si="210">G221/100*O221</f>
        <v>81.66</v>
      </c>
      <c r="T221" s="68">
        <f t="shared" ref="T221:T226" si="211">H221/100*O221</f>
        <v>0</v>
      </c>
    </row>
    <row r="222" spans="1:20" ht="18" customHeight="1">
      <c r="A222" s="67" t="s">
        <v>151</v>
      </c>
      <c r="B222" s="12" t="s">
        <v>152</v>
      </c>
      <c r="C222" s="7">
        <v>100</v>
      </c>
      <c r="D222" s="8">
        <v>15.73</v>
      </c>
      <c r="E222" s="8">
        <v>13.33</v>
      </c>
      <c r="F222" s="8">
        <v>18</v>
      </c>
      <c r="G222" s="8">
        <v>254.67</v>
      </c>
      <c r="H222" s="8">
        <v>3.79</v>
      </c>
      <c r="I222" s="9">
        <v>75</v>
      </c>
      <c r="J222" s="10">
        <f t="shared" si="202"/>
        <v>11.797499999999999</v>
      </c>
      <c r="K222" s="10">
        <f t="shared" si="203"/>
        <v>9.9975000000000005</v>
      </c>
      <c r="L222" s="10">
        <f t="shared" si="204"/>
        <v>13.5</v>
      </c>
      <c r="M222" s="10">
        <f t="shared" si="205"/>
        <v>191.0025</v>
      </c>
      <c r="N222" s="10">
        <f t="shared" si="206"/>
        <v>2.8425000000000002</v>
      </c>
      <c r="O222" s="7">
        <v>50</v>
      </c>
      <c r="P222" s="8">
        <f t="shared" si="207"/>
        <v>7.8650000000000002</v>
      </c>
      <c r="Q222" s="8">
        <f t="shared" si="208"/>
        <v>6.665</v>
      </c>
      <c r="R222" s="8">
        <f t="shared" si="209"/>
        <v>9</v>
      </c>
      <c r="S222" s="11">
        <f t="shared" si="210"/>
        <v>127.33499999999999</v>
      </c>
      <c r="T222" s="68">
        <f t="shared" si="211"/>
        <v>1.8950000000000002</v>
      </c>
    </row>
    <row r="223" spans="1:20" ht="19.5" customHeight="1">
      <c r="A223" s="67" t="s">
        <v>26</v>
      </c>
      <c r="B223" s="12" t="s">
        <v>27</v>
      </c>
      <c r="C223" s="7">
        <v>100</v>
      </c>
      <c r="D223" s="8">
        <v>1.85</v>
      </c>
      <c r="E223" s="8">
        <v>2.92</v>
      </c>
      <c r="F223" s="8">
        <v>19.62</v>
      </c>
      <c r="G223" s="8">
        <v>114.62</v>
      </c>
      <c r="H223" s="8">
        <v>0</v>
      </c>
      <c r="I223" s="9">
        <v>130</v>
      </c>
      <c r="J223" s="10">
        <f t="shared" si="202"/>
        <v>2.4050000000000002</v>
      </c>
      <c r="K223" s="10">
        <f t="shared" si="203"/>
        <v>3.7959999999999998</v>
      </c>
      <c r="L223" s="10">
        <f t="shared" si="204"/>
        <v>25.506</v>
      </c>
      <c r="M223" s="10">
        <f t="shared" si="205"/>
        <v>149.006</v>
      </c>
      <c r="N223" s="10">
        <f t="shared" si="206"/>
        <v>0</v>
      </c>
      <c r="O223" s="7">
        <v>100</v>
      </c>
      <c r="P223" s="8">
        <f t="shared" si="207"/>
        <v>1.8500000000000003</v>
      </c>
      <c r="Q223" s="8">
        <f t="shared" si="208"/>
        <v>2.92</v>
      </c>
      <c r="R223" s="8">
        <f t="shared" si="209"/>
        <v>19.62</v>
      </c>
      <c r="S223" s="11">
        <f t="shared" si="210"/>
        <v>114.62</v>
      </c>
      <c r="T223" s="68">
        <f t="shared" si="211"/>
        <v>0</v>
      </c>
    </row>
    <row r="224" spans="1:20" ht="17.25" customHeight="1">
      <c r="A224" s="67" t="s">
        <v>245</v>
      </c>
      <c r="B224" s="12" t="s">
        <v>246</v>
      </c>
      <c r="C224" s="7">
        <v>100</v>
      </c>
      <c r="D224" s="8">
        <v>0.15</v>
      </c>
      <c r="E224" s="8">
        <v>0</v>
      </c>
      <c r="F224" s="8">
        <v>10.050000000000001</v>
      </c>
      <c r="G224" s="8">
        <v>40.5</v>
      </c>
      <c r="H224" s="8">
        <v>0.4</v>
      </c>
      <c r="I224" s="9">
        <v>200</v>
      </c>
      <c r="J224" s="10">
        <f t="shared" si="202"/>
        <v>0.3</v>
      </c>
      <c r="K224" s="10">
        <f t="shared" si="203"/>
        <v>0</v>
      </c>
      <c r="L224" s="10">
        <f t="shared" si="204"/>
        <v>20.100000000000001</v>
      </c>
      <c r="M224" s="10">
        <f t="shared" si="205"/>
        <v>81</v>
      </c>
      <c r="N224" s="10">
        <f t="shared" si="206"/>
        <v>0.8</v>
      </c>
      <c r="O224" s="7">
        <v>150</v>
      </c>
      <c r="P224" s="8">
        <f t="shared" si="207"/>
        <v>0.22500000000000001</v>
      </c>
      <c r="Q224" s="8">
        <f t="shared" si="208"/>
        <v>0</v>
      </c>
      <c r="R224" s="8">
        <f t="shared" si="209"/>
        <v>15.075000000000001</v>
      </c>
      <c r="S224" s="11">
        <f t="shared" si="210"/>
        <v>60.750000000000007</v>
      </c>
      <c r="T224" s="68">
        <f t="shared" si="211"/>
        <v>0.6</v>
      </c>
    </row>
    <row r="225" spans="1:20" ht="15.75" customHeight="1">
      <c r="A225" s="67" t="s">
        <v>229</v>
      </c>
      <c r="B225" s="12" t="s">
        <v>32</v>
      </c>
      <c r="C225" s="7">
        <v>100</v>
      </c>
      <c r="D225" s="8">
        <v>1.45</v>
      </c>
      <c r="E225" s="8">
        <v>2.4300000000000002</v>
      </c>
      <c r="F225" s="8">
        <v>9.2799999999999994</v>
      </c>
      <c r="G225" s="8">
        <v>64.7</v>
      </c>
      <c r="H225" s="8">
        <v>2.7</v>
      </c>
      <c r="I225" s="9">
        <v>40</v>
      </c>
      <c r="J225" s="10">
        <f t="shared" si="202"/>
        <v>0.57999999999999996</v>
      </c>
      <c r="K225" s="10">
        <f t="shared" si="203"/>
        <v>0.97200000000000009</v>
      </c>
      <c r="L225" s="10">
        <f t="shared" si="204"/>
        <v>3.7119999999999997</v>
      </c>
      <c r="M225" s="10">
        <f t="shared" si="205"/>
        <v>25.880000000000003</v>
      </c>
      <c r="N225" s="10">
        <f t="shared" si="206"/>
        <v>1.08</v>
      </c>
      <c r="O225" s="7">
        <v>30</v>
      </c>
      <c r="P225" s="8">
        <f t="shared" si="207"/>
        <v>0.43499999999999994</v>
      </c>
      <c r="Q225" s="8">
        <f t="shared" si="208"/>
        <v>0.72900000000000009</v>
      </c>
      <c r="R225" s="8">
        <f t="shared" si="209"/>
        <v>2.7839999999999998</v>
      </c>
      <c r="S225" s="11">
        <f t="shared" si="210"/>
        <v>19.41</v>
      </c>
      <c r="T225" s="68">
        <f t="shared" si="211"/>
        <v>0.81</v>
      </c>
    </row>
    <row r="226" spans="1:20" ht="17.25" customHeight="1">
      <c r="A226" s="67" t="s">
        <v>228</v>
      </c>
      <c r="B226" s="12" t="s">
        <v>73</v>
      </c>
      <c r="C226" s="7">
        <v>100</v>
      </c>
      <c r="D226" s="8">
        <v>6.6</v>
      </c>
      <c r="E226" s="8">
        <v>1.2</v>
      </c>
      <c r="F226" s="8">
        <v>33.4</v>
      </c>
      <c r="G226" s="8">
        <v>181</v>
      </c>
      <c r="H226" s="8">
        <v>0</v>
      </c>
      <c r="I226" s="9">
        <v>40</v>
      </c>
      <c r="J226" s="10">
        <f t="shared" si="202"/>
        <v>2.64</v>
      </c>
      <c r="K226" s="10">
        <f t="shared" si="203"/>
        <v>0.48</v>
      </c>
      <c r="L226" s="10">
        <f t="shared" si="204"/>
        <v>13.36</v>
      </c>
      <c r="M226" s="10">
        <f t="shared" si="205"/>
        <v>72.400000000000006</v>
      </c>
      <c r="N226" s="10">
        <f t="shared" si="206"/>
        <v>0</v>
      </c>
      <c r="O226" s="7">
        <v>30</v>
      </c>
      <c r="P226" s="8">
        <f t="shared" si="207"/>
        <v>1.98</v>
      </c>
      <c r="Q226" s="8">
        <f t="shared" si="208"/>
        <v>0.36</v>
      </c>
      <c r="R226" s="8">
        <f t="shared" si="209"/>
        <v>10.02</v>
      </c>
      <c r="S226" s="11">
        <f t="shared" si="210"/>
        <v>54.300000000000004</v>
      </c>
      <c r="T226" s="68">
        <f t="shared" si="211"/>
        <v>0</v>
      </c>
    </row>
    <row r="227" spans="1:20" ht="17.25" customHeight="1">
      <c r="A227" s="73"/>
      <c r="B227" s="13"/>
      <c r="C227" s="7"/>
      <c r="D227" s="7"/>
      <c r="E227" s="7"/>
      <c r="F227" s="7"/>
      <c r="G227" s="7"/>
      <c r="H227" s="7"/>
      <c r="I227" s="9">
        <f>I220+I221+I222+I223+I224+I225+I226</f>
        <v>695</v>
      </c>
      <c r="J227" s="9">
        <f t="shared" ref="J227:T227" si="212">J220+J221+J223+J224+J225+J226</f>
        <v>10.491</v>
      </c>
      <c r="K227" s="9">
        <f t="shared" si="212"/>
        <v>11.248000000000001</v>
      </c>
      <c r="L227" s="9">
        <f t="shared" si="212"/>
        <v>75.968000000000004</v>
      </c>
      <c r="M227" s="9">
        <f t="shared" si="212"/>
        <v>461.97799999999995</v>
      </c>
      <c r="N227" s="9">
        <f t="shared" si="212"/>
        <v>3.9800000000000004</v>
      </c>
      <c r="O227" s="9">
        <f t="shared" si="212"/>
        <v>490</v>
      </c>
      <c r="P227" s="9">
        <f t="shared" si="212"/>
        <v>8.3899999999999988</v>
      </c>
      <c r="Q227" s="9">
        <f t="shared" si="212"/>
        <v>9.4540000000000006</v>
      </c>
      <c r="R227" s="9">
        <f t="shared" si="212"/>
        <v>58.959000000000003</v>
      </c>
      <c r="S227" s="9">
        <f t="shared" si="212"/>
        <v>366.44000000000005</v>
      </c>
      <c r="T227" s="89">
        <f t="shared" si="212"/>
        <v>3.5100000000000002</v>
      </c>
    </row>
    <row r="228" spans="1:20" ht="17.25" customHeight="1">
      <c r="A228" s="214" t="s">
        <v>191</v>
      </c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6"/>
    </row>
    <row r="229" spans="1:20" ht="17.25" customHeight="1">
      <c r="A229" s="67" t="s">
        <v>242</v>
      </c>
      <c r="B229" s="15" t="s">
        <v>153</v>
      </c>
      <c r="C229" s="7">
        <v>100</v>
      </c>
      <c r="D229" s="8">
        <v>8.33</v>
      </c>
      <c r="E229" s="8">
        <v>11.47</v>
      </c>
      <c r="F229" s="8">
        <v>47.72</v>
      </c>
      <c r="G229" s="8">
        <v>322.92</v>
      </c>
      <c r="H229" s="8">
        <v>0</v>
      </c>
      <c r="I229" s="9">
        <v>60</v>
      </c>
      <c r="J229" s="10">
        <f>D229/100*I229</f>
        <v>4.9980000000000002</v>
      </c>
      <c r="K229" s="10">
        <f>E229/100*I229</f>
        <v>6.8820000000000006</v>
      </c>
      <c r="L229" s="10">
        <f>F229/100*I229</f>
        <v>28.632000000000001</v>
      </c>
      <c r="M229" s="10">
        <f>G229/100*I229</f>
        <v>193.75200000000001</v>
      </c>
      <c r="N229" s="10">
        <f>H229/100*I229</f>
        <v>0</v>
      </c>
      <c r="O229" s="7">
        <v>40</v>
      </c>
      <c r="P229" s="8">
        <f>D229/100*O229</f>
        <v>3.3319999999999999</v>
      </c>
      <c r="Q229" s="8">
        <f>E229/100*O229</f>
        <v>4.5880000000000001</v>
      </c>
      <c r="R229" s="8">
        <f>F229/100*O229</f>
        <v>19.088000000000001</v>
      </c>
      <c r="S229" s="11">
        <f>G229/100*O229</f>
        <v>129.16800000000001</v>
      </c>
      <c r="T229" s="68">
        <f>H229/100*O229</f>
        <v>0</v>
      </c>
    </row>
    <row r="230" spans="1:20" ht="17.25" customHeight="1">
      <c r="A230" s="67" t="s">
        <v>69</v>
      </c>
      <c r="B230" s="12" t="s">
        <v>70</v>
      </c>
      <c r="C230" s="7">
        <v>100</v>
      </c>
      <c r="D230" s="8">
        <v>6.06</v>
      </c>
      <c r="E230" s="8">
        <v>7.24</v>
      </c>
      <c r="F230" s="8">
        <v>10.53</v>
      </c>
      <c r="G230" s="8">
        <v>132</v>
      </c>
      <c r="H230" s="8">
        <v>4.95</v>
      </c>
      <c r="I230" s="9">
        <v>130</v>
      </c>
      <c r="J230" s="10">
        <f t="shared" ref="J230" si="213">D230/100*I230</f>
        <v>7.8779999999999992</v>
      </c>
      <c r="K230" s="10">
        <f t="shared" ref="K230" si="214">E230/100*I230</f>
        <v>9.4120000000000008</v>
      </c>
      <c r="L230" s="10">
        <f t="shared" ref="L230" si="215">F230/100*I230</f>
        <v>13.688999999999998</v>
      </c>
      <c r="M230" s="10">
        <f t="shared" ref="M230" si="216">G230/100*I230</f>
        <v>171.6</v>
      </c>
      <c r="N230" s="10">
        <f t="shared" ref="N230" si="217">H230/100*I230</f>
        <v>6.4350000000000005</v>
      </c>
      <c r="O230" s="7">
        <v>110</v>
      </c>
      <c r="P230" s="8">
        <f t="shared" ref="P230" si="218">D230/100*O230</f>
        <v>6.6659999999999995</v>
      </c>
      <c r="Q230" s="8">
        <f t="shared" ref="Q230" si="219">E230/100*O230</f>
        <v>7.9640000000000004</v>
      </c>
      <c r="R230" s="8">
        <f t="shared" ref="R230" si="220">F230/100*O230</f>
        <v>11.582999999999998</v>
      </c>
      <c r="S230" s="11">
        <f t="shared" ref="S230" si="221">G230/100*O230</f>
        <v>145.20000000000002</v>
      </c>
      <c r="T230" s="68">
        <f t="shared" ref="T230" si="222">H230/100*O230</f>
        <v>5.4450000000000003</v>
      </c>
    </row>
    <row r="231" spans="1:20" ht="17.25" customHeight="1">
      <c r="A231" s="67" t="s">
        <v>226</v>
      </c>
      <c r="B231" s="6" t="s">
        <v>15</v>
      </c>
      <c r="C231" s="7">
        <v>100</v>
      </c>
      <c r="D231" s="8">
        <v>7.5</v>
      </c>
      <c r="E231" s="8">
        <v>2.9</v>
      </c>
      <c r="F231" s="8">
        <v>51.4</v>
      </c>
      <c r="G231" s="8">
        <v>262</v>
      </c>
      <c r="H231" s="8">
        <v>0</v>
      </c>
      <c r="I231" s="9">
        <v>30</v>
      </c>
      <c r="J231" s="10">
        <f>D231/100*I231</f>
        <v>2.25</v>
      </c>
      <c r="K231" s="10">
        <f>E231/100*I231</f>
        <v>0.86999999999999988</v>
      </c>
      <c r="L231" s="10">
        <f>F231/100*I231</f>
        <v>15.42</v>
      </c>
      <c r="M231" s="10">
        <f>G231/100*I231</f>
        <v>78.600000000000009</v>
      </c>
      <c r="N231" s="10">
        <f>H231/100*I231</f>
        <v>0</v>
      </c>
      <c r="O231" s="7">
        <v>30</v>
      </c>
      <c r="P231" s="8">
        <f>D231/100*O231</f>
        <v>2.25</v>
      </c>
      <c r="Q231" s="8">
        <f>E231/100*O231</f>
        <v>0.86999999999999988</v>
      </c>
      <c r="R231" s="8">
        <f>F231/100*O231</f>
        <v>15.42</v>
      </c>
      <c r="S231" s="11">
        <f>G231/100*O231</f>
        <v>78.600000000000009</v>
      </c>
      <c r="T231" s="68">
        <f>H231/100*O231</f>
        <v>0</v>
      </c>
    </row>
    <row r="232" spans="1:20" ht="17.25" customHeight="1">
      <c r="A232" s="67" t="s">
        <v>252</v>
      </c>
      <c r="B232" s="12" t="s">
        <v>76</v>
      </c>
      <c r="C232" s="7">
        <v>100</v>
      </c>
      <c r="D232" s="8">
        <v>1.8</v>
      </c>
      <c r="E232" s="8">
        <v>1.65</v>
      </c>
      <c r="F232" s="8">
        <v>6.85</v>
      </c>
      <c r="G232" s="8">
        <v>50</v>
      </c>
      <c r="H232" s="8">
        <v>0.26</v>
      </c>
      <c r="I232" s="9">
        <v>200</v>
      </c>
      <c r="J232" s="10">
        <f>D232/100*I232</f>
        <v>3.6000000000000005</v>
      </c>
      <c r="K232" s="10">
        <f>E232/100*I232</f>
        <v>3.3000000000000003</v>
      </c>
      <c r="L232" s="10">
        <f>F232/100*I232</f>
        <v>13.699999999999998</v>
      </c>
      <c r="M232" s="10">
        <f>G232/100*I232</f>
        <v>100</v>
      </c>
      <c r="N232" s="10">
        <f>H232/100*I232</f>
        <v>0.52</v>
      </c>
      <c r="O232" s="7">
        <v>150</v>
      </c>
      <c r="P232" s="8">
        <f>D232/100*O232</f>
        <v>2.7</v>
      </c>
      <c r="Q232" s="8">
        <f>E232/100*O232</f>
        <v>2.4750000000000001</v>
      </c>
      <c r="R232" s="8">
        <f>F232/100*O232</f>
        <v>10.274999999999999</v>
      </c>
      <c r="S232" s="11">
        <f>G232/100*O232</f>
        <v>75</v>
      </c>
      <c r="T232" s="68">
        <f>H232/100*O232</f>
        <v>0.38999999999999996</v>
      </c>
    </row>
    <row r="233" spans="1:20" ht="17.25" customHeight="1">
      <c r="A233" s="146"/>
      <c r="B233" s="147"/>
      <c r="C233" s="148"/>
      <c r="D233" s="148"/>
      <c r="E233" s="148"/>
      <c r="F233" s="148"/>
      <c r="G233" s="148"/>
      <c r="H233" s="148"/>
      <c r="I233" s="149">
        <f t="shared" ref="I233:T233" si="223">I229+I230+I231+I232</f>
        <v>420</v>
      </c>
      <c r="J233" s="149">
        <f t="shared" si="223"/>
        <v>18.725999999999999</v>
      </c>
      <c r="K233" s="149">
        <f t="shared" si="223"/>
        <v>20.464000000000002</v>
      </c>
      <c r="L233" s="149">
        <f t="shared" si="223"/>
        <v>71.441000000000003</v>
      </c>
      <c r="M233" s="149">
        <f t="shared" si="223"/>
        <v>543.952</v>
      </c>
      <c r="N233" s="149">
        <f t="shared" si="223"/>
        <v>6.9550000000000001</v>
      </c>
      <c r="O233" s="148">
        <f t="shared" si="223"/>
        <v>330</v>
      </c>
      <c r="P233" s="148">
        <f t="shared" si="223"/>
        <v>14.948</v>
      </c>
      <c r="Q233" s="148">
        <f t="shared" si="223"/>
        <v>15.896999999999998</v>
      </c>
      <c r="R233" s="148">
        <f t="shared" si="223"/>
        <v>56.366</v>
      </c>
      <c r="S233" s="150">
        <f t="shared" si="223"/>
        <v>427.96800000000007</v>
      </c>
      <c r="T233" s="151">
        <f t="shared" si="223"/>
        <v>5.835</v>
      </c>
    </row>
    <row r="234" spans="1:20" ht="18" customHeight="1" thickBot="1">
      <c r="A234" s="173"/>
      <c r="B234" s="174" t="s">
        <v>212</v>
      </c>
      <c r="C234" s="175"/>
      <c r="D234" s="175"/>
      <c r="E234" s="175"/>
      <c r="F234" s="175"/>
      <c r="G234" s="175"/>
      <c r="H234" s="175"/>
      <c r="I234" s="176">
        <f t="shared" ref="I234:N234" si="224">I215+I218+I227+I233</f>
        <v>1640</v>
      </c>
      <c r="J234" s="176">
        <f t="shared" si="224"/>
        <v>43.966999999999999</v>
      </c>
      <c r="K234" s="176">
        <f t="shared" si="224"/>
        <v>48.356999999999999</v>
      </c>
      <c r="L234" s="176">
        <f t="shared" si="224"/>
        <v>227.34900000000002</v>
      </c>
      <c r="M234" s="176">
        <f t="shared" si="224"/>
        <v>1535.06</v>
      </c>
      <c r="N234" s="176">
        <f t="shared" si="224"/>
        <v>22.5975</v>
      </c>
      <c r="O234" s="176">
        <f t="shared" ref="O234:T234" si="225">O215+O218+O227+O233</f>
        <v>1210</v>
      </c>
      <c r="P234" s="176">
        <f t="shared" si="225"/>
        <v>35.147999999999996</v>
      </c>
      <c r="Q234" s="176">
        <f t="shared" si="225"/>
        <v>38.430999999999997</v>
      </c>
      <c r="R234" s="176">
        <f t="shared" si="225"/>
        <v>184.245</v>
      </c>
      <c r="S234" s="176">
        <f t="shared" si="225"/>
        <v>1236.2080000000001</v>
      </c>
      <c r="T234" s="177">
        <f t="shared" si="225"/>
        <v>20.626000000000001</v>
      </c>
    </row>
    <row r="235" spans="1:20" ht="17.25" customHeight="1" thickBot="1">
      <c r="A235" s="226"/>
      <c r="B235" s="251"/>
      <c r="C235" s="251"/>
      <c r="D235" s="251"/>
      <c r="E235" s="251"/>
      <c r="F235" s="251"/>
      <c r="G235" s="251"/>
      <c r="H235" s="251"/>
      <c r="I235" s="251"/>
      <c r="J235" s="251"/>
      <c r="K235" s="251"/>
      <c r="L235" s="251"/>
      <c r="M235" s="251"/>
      <c r="N235" s="251"/>
      <c r="O235" s="251"/>
      <c r="P235" s="251"/>
      <c r="Q235" s="251"/>
      <c r="R235" s="251"/>
      <c r="S235" s="251"/>
      <c r="T235" s="228"/>
    </row>
    <row r="236" spans="1:20" ht="28.5" customHeight="1">
      <c r="A236" s="242" t="s">
        <v>215</v>
      </c>
      <c r="B236" s="243"/>
      <c r="C236" s="243"/>
      <c r="D236" s="243"/>
      <c r="E236" s="243"/>
      <c r="F236" s="243"/>
      <c r="G236" s="243"/>
      <c r="H236" s="243"/>
      <c r="I236" s="243"/>
      <c r="J236" s="243"/>
      <c r="K236" s="243"/>
      <c r="L236" s="243"/>
      <c r="M236" s="243"/>
      <c r="N236" s="243"/>
      <c r="O236" s="243"/>
      <c r="P236" s="243"/>
      <c r="Q236" s="243"/>
      <c r="R236" s="243"/>
      <c r="S236" s="243"/>
      <c r="T236" s="244"/>
    </row>
    <row r="237" spans="1:20" ht="17.25" customHeight="1">
      <c r="A237" s="248" t="s">
        <v>10</v>
      </c>
      <c r="B237" s="249"/>
      <c r="C237" s="249"/>
      <c r="D237" s="249"/>
      <c r="E237" s="249"/>
      <c r="F237" s="249"/>
      <c r="G237" s="249"/>
      <c r="H237" s="249"/>
      <c r="I237" s="249"/>
      <c r="J237" s="249"/>
      <c r="K237" s="249"/>
      <c r="L237" s="249"/>
      <c r="M237" s="249"/>
      <c r="N237" s="249"/>
      <c r="O237" s="249"/>
      <c r="P237" s="249"/>
      <c r="Q237" s="249"/>
      <c r="R237" s="249"/>
      <c r="S237" s="249"/>
      <c r="T237" s="250"/>
    </row>
    <row r="238" spans="1:20" ht="17.25" customHeight="1">
      <c r="A238" s="67" t="s">
        <v>260</v>
      </c>
      <c r="B238" s="12" t="s">
        <v>36</v>
      </c>
      <c r="C238" s="7">
        <v>100</v>
      </c>
      <c r="D238" s="8">
        <v>6.67</v>
      </c>
      <c r="E238" s="8">
        <v>7.87</v>
      </c>
      <c r="F238" s="8">
        <v>3.6</v>
      </c>
      <c r="G238" s="8">
        <v>112</v>
      </c>
      <c r="H238" s="8">
        <v>1.2</v>
      </c>
      <c r="I238" s="9">
        <v>200</v>
      </c>
      <c r="J238" s="10">
        <f>D238/100*I238</f>
        <v>13.34</v>
      </c>
      <c r="K238" s="10">
        <f>E238/100*I238</f>
        <v>15.740000000000002</v>
      </c>
      <c r="L238" s="10">
        <f>F238/100*I238</f>
        <v>7.2000000000000011</v>
      </c>
      <c r="M238" s="10">
        <f>G238/100*I238</f>
        <v>224.00000000000003</v>
      </c>
      <c r="N238" s="10">
        <f>H238/100*I238</f>
        <v>2.4</v>
      </c>
      <c r="O238" s="7">
        <v>150</v>
      </c>
      <c r="P238" s="8">
        <f>D238/100*O238</f>
        <v>10.004999999999999</v>
      </c>
      <c r="Q238" s="8">
        <f>E238/100*O238</f>
        <v>11.805000000000001</v>
      </c>
      <c r="R238" s="8">
        <f>F238/100*O238</f>
        <v>5.4</v>
      </c>
      <c r="S238" s="11">
        <f>G238/100*O238</f>
        <v>168.00000000000003</v>
      </c>
      <c r="T238" s="68">
        <f>H238/100*O238</f>
        <v>1.8</v>
      </c>
    </row>
    <row r="239" spans="1:20" ht="56.4" customHeight="1">
      <c r="A239" s="67" t="s">
        <v>226</v>
      </c>
      <c r="B239" s="6" t="s">
        <v>15</v>
      </c>
      <c r="C239" s="7">
        <v>100</v>
      </c>
      <c r="D239" s="8">
        <v>7.5</v>
      </c>
      <c r="E239" s="8">
        <v>2.9</v>
      </c>
      <c r="F239" s="8">
        <v>51.4</v>
      </c>
      <c r="G239" s="8">
        <v>262</v>
      </c>
      <c r="H239" s="8">
        <v>0</v>
      </c>
      <c r="I239" s="9">
        <v>30</v>
      </c>
      <c r="J239" s="10">
        <f>D239/100*I239</f>
        <v>2.25</v>
      </c>
      <c r="K239" s="10">
        <f>E239/100*I239</f>
        <v>0.86999999999999988</v>
      </c>
      <c r="L239" s="10">
        <f>F239/100*I239</f>
        <v>15.42</v>
      </c>
      <c r="M239" s="10">
        <f>G239/100*I239</f>
        <v>78.600000000000009</v>
      </c>
      <c r="N239" s="10">
        <f>H239/100*I239</f>
        <v>0</v>
      </c>
      <c r="O239" s="7">
        <v>20</v>
      </c>
      <c r="P239" s="8">
        <f>D239/100*O239</f>
        <v>1.5</v>
      </c>
      <c r="Q239" s="8">
        <f>E239/100*O239</f>
        <v>0.57999999999999996</v>
      </c>
      <c r="R239" s="8">
        <f>F239/100*O239</f>
        <v>10.280000000000001</v>
      </c>
      <c r="S239" s="11">
        <f>G239/100*O239</f>
        <v>52.400000000000006</v>
      </c>
      <c r="T239" s="68">
        <f>H239/100*O239</f>
        <v>0</v>
      </c>
    </row>
    <row r="240" spans="1:20" ht="23.25" customHeight="1">
      <c r="A240" s="67" t="s">
        <v>41</v>
      </c>
      <c r="B240" s="6" t="s">
        <v>42</v>
      </c>
      <c r="C240" s="7">
        <v>100</v>
      </c>
      <c r="D240" s="8">
        <v>0.5</v>
      </c>
      <c r="E240" s="8">
        <v>82.57</v>
      </c>
      <c r="F240" s="8">
        <v>0.8</v>
      </c>
      <c r="G240" s="8">
        <v>748</v>
      </c>
      <c r="H240" s="8">
        <v>0</v>
      </c>
      <c r="I240" s="9">
        <v>7</v>
      </c>
      <c r="J240" s="10">
        <v>3.5000000000000003E-2</v>
      </c>
      <c r="K240" s="10">
        <v>5.78</v>
      </c>
      <c r="L240" s="10">
        <v>5.6000000000000001E-2</v>
      </c>
      <c r="M240" s="10">
        <v>52.36</v>
      </c>
      <c r="N240" s="10">
        <f>H240/100*I240</f>
        <v>0</v>
      </c>
      <c r="O240" s="7">
        <v>5</v>
      </c>
      <c r="P240" s="8">
        <f>D240/100*O240</f>
        <v>2.5000000000000001E-2</v>
      </c>
      <c r="Q240" s="8">
        <f>E240/100*O240</f>
        <v>4.1284999999999989</v>
      </c>
      <c r="R240" s="8">
        <f>F240/100*O240</f>
        <v>0.04</v>
      </c>
      <c r="S240" s="11">
        <f>G240/100*O240</f>
        <v>37.400000000000006</v>
      </c>
      <c r="T240" s="68">
        <f>H240/100*O240</f>
        <v>0</v>
      </c>
    </row>
    <row r="241" spans="1:20" ht="19.5" customHeight="1">
      <c r="A241" s="67" t="s">
        <v>247</v>
      </c>
      <c r="B241" s="12" t="s">
        <v>254</v>
      </c>
      <c r="C241" s="7">
        <v>100</v>
      </c>
      <c r="D241" s="8">
        <v>0.05</v>
      </c>
      <c r="E241" s="8">
        <v>0.02</v>
      </c>
      <c r="F241" s="8">
        <v>4.6500000000000004</v>
      </c>
      <c r="G241" s="8">
        <v>19</v>
      </c>
      <c r="H241" s="8">
        <v>0.56000000000000005</v>
      </c>
      <c r="I241" s="9">
        <v>200</v>
      </c>
      <c r="J241" s="10">
        <f>D241/100*I241</f>
        <v>0.1</v>
      </c>
      <c r="K241" s="10">
        <f>E241/100*I241</f>
        <v>0.04</v>
      </c>
      <c r="L241" s="10">
        <f>F241/100*I241</f>
        <v>9.3000000000000007</v>
      </c>
      <c r="M241" s="10">
        <f>G241/100*I241</f>
        <v>38</v>
      </c>
      <c r="N241" s="10">
        <f>H241/100*I241</f>
        <v>1.1200000000000001</v>
      </c>
      <c r="O241" s="7">
        <v>150</v>
      </c>
      <c r="P241" s="8">
        <f>D241/100*O241</f>
        <v>7.4999999999999997E-2</v>
      </c>
      <c r="Q241" s="8">
        <f>E241/100*O241</f>
        <v>3.0000000000000002E-2</v>
      </c>
      <c r="R241" s="8">
        <f>F241/100*O241</f>
        <v>6.9750000000000014</v>
      </c>
      <c r="S241" s="11">
        <f>G241/100*O241</f>
        <v>28.5</v>
      </c>
      <c r="T241" s="68">
        <f>H241/100*O241</f>
        <v>0.84000000000000008</v>
      </c>
    </row>
    <row r="242" spans="1:20" ht="18" customHeight="1">
      <c r="A242" s="69"/>
      <c r="B242" s="16"/>
      <c r="C242" s="17"/>
      <c r="D242" s="17"/>
      <c r="E242" s="17"/>
      <c r="F242" s="17"/>
      <c r="G242" s="17"/>
      <c r="H242" s="17"/>
      <c r="I242" s="18">
        <f>I238+I239+I240+I241</f>
        <v>437</v>
      </c>
      <c r="J242" s="18">
        <f t="shared" ref="J242:T242" si="226">SUM(J238:J241)</f>
        <v>15.725</v>
      </c>
      <c r="K242" s="18">
        <f t="shared" si="226"/>
        <v>22.430000000000003</v>
      </c>
      <c r="L242" s="18">
        <f t="shared" si="226"/>
        <v>31.976000000000003</v>
      </c>
      <c r="M242" s="18">
        <f t="shared" si="226"/>
        <v>392.96000000000004</v>
      </c>
      <c r="N242" s="18">
        <f t="shared" si="226"/>
        <v>3.52</v>
      </c>
      <c r="O242" s="18">
        <f t="shared" si="226"/>
        <v>325</v>
      </c>
      <c r="P242" s="17">
        <f t="shared" si="226"/>
        <v>11.604999999999999</v>
      </c>
      <c r="Q242" s="17">
        <f t="shared" si="226"/>
        <v>16.543500000000002</v>
      </c>
      <c r="R242" s="17">
        <f t="shared" si="226"/>
        <v>22.695</v>
      </c>
      <c r="S242" s="19">
        <f t="shared" si="226"/>
        <v>286.30000000000007</v>
      </c>
      <c r="T242" s="70">
        <f t="shared" si="226"/>
        <v>2.64</v>
      </c>
    </row>
    <row r="243" spans="1:20" ht="17.25" customHeight="1">
      <c r="A243" s="232" t="s">
        <v>18</v>
      </c>
      <c r="B243" s="233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3"/>
      <c r="Q243" s="233"/>
      <c r="R243" s="233"/>
      <c r="S243" s="233"/>
      <c r="T243" s="132"/>
    </row>
    <row r="244" spans="1:20" ht="17.25" customHeight="1">
      <c r="A244" s="71" t="s">
        <v>224</v>
      </c>
      <c r="B244" s="20" t="s">
        <v>19</v>
      </c>
      <c r="C244" s="21">
        <v>100</v>
      </c>
      <c r="D244" s="22">
        <v>0.5</v>
      </c>
      <c r="E244" s="22">
        <v>0.1</v>
      </c>
      <c r="F244" s="22">
        <v>10.1</v>
      </c>
      <c r="G244" s="22">
        <v>46</v>
      </c>
      <c r="H244" s="22">
        <v>2</v>
      </c>
      <c r="I244" s="9">
        <v>100</v>
      </c>
      <c r="J244" s="24">
        <f>D244/100*I244</f>
        <v>0.5</v>
      </c>
      <c r="K244" s="24">
        <f>E244/100*I244</f>
        <v>0.1</v>
      </c>
      <c r="L244" s="24">
        <f>F244/100*I244</f>
        <v>10.1</v>
      </c>
      <c r="M244" s="24">
        <f>G244/100*I244</f>
        <v>46</v>
      </c>
      <c r="N244" s="24">
        <f>H244/100*I244</f>
        <v>2</v>
      </c>
      <c r="O244" s="21">
        <v>100</v>
      </c>
      <c r="P244" s="22">
        <f>D244/100*O244</f>
        <v>0.5</v>
      </c>
      <c r="Q244" s="22">
        <f>E244/100*O244</f>
        <v>0.1</v>
      </c>
      <c r="R244" s="22">
        <f>F244/100*O244</f>
        <v>10.1</v>
      </c>
      <c r="S244" s="25">
        <f>G244/100*O244</f>
        <v>46</v>
      </c>
      <c r="T244" s="72">
        <f>H244/100*O244</f>
        <v>2</v>
      </c>
    </row>
    <row r="245" spans="1:20" ht="17.25" customHeight="1">
      <c r="A245" s="69"/>
      <c r="B245" s="16"/>
      <c r="C245" s="17"/>
      <c r="D245" s="17"/>
      <c r="E245" s="17"/>
      <c r="F245" s="17"/>
      <c r="G245" s="17"/>
      <c r="H245" s="17"/>
      <c r="I245" s="18">
        <f>I244</f>
        <v>100</v>
      </c>
      <c r="J245" s="18">
        <f t="shared" ref="J245:T245" si="227">SUM(J244)</f>
        <v>0.5</v>
      </c>
      <c r="K245" s="18">
        <f t="shared" si="227"/>
        <v>0.1</v>
      </c>
      <c r="L245" s="18">
        <f t="shared" si="227"/>
        <v>10.1</v>
      </c>
      <c r="M245" s="18">
        <f t="shared" si="227"/>
        <v>46</v>
      </c>
      <c r="N245" s="18">
        <f t="shared" si="227"/>
        <v>2</v>
      </c>
      <c r="O245" s="18">
        <f t="shared" si="227"/>
        <v>100</v>
      </c>
      <c r="P245" s="17">
        <f t="shared" si="227"/>
        <v>0.5</v>
      </c>
      <c r="Q245" s="17">
        <f t="shared" si="227"/>
        <v>0.1</v>
      </c>
      <c r="R245" s="17">
        <f t="shared" si="227"/>
        <v>10.1</v>
      </c>
      <c r="S245" s="19">
        <f t="shared" si="227"/>
        <v>46</v>
      </c>
      <c r="T245" s="70">
        <f t="shared" si="227"/>
        <v>2</v>
      </c>
    </row>
    <row r="246" spans="1:20" ht="17.25" customHeight="1">
      <c r="A246" s="232" t="s">
        <v>20</v>
      </c>
      <c r="B246" s="233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  <c r="O246" s="233"/>
      <c r="P246" s="233"/>
      <c r="Q246" s="233"/>
      <c r="R246" s="233"/>
      <c r="S246" s="233"/>
      <c r="T246" s="132"/>
    </row>
    <row r="247" spans="1:20" ht="18.75" customHeight="1">
      <c r="A247" s="183" t="s">
        <v>190</v>
      </c>
      <c r="B247" s="12" t="s">
        <v>44</v>
      </c>
      <c r="C247" s="7">
        <v>100</v>
      </c>
      <c r="D247" s="8">
        <v>1.1000000000000001</v>
      </c>
      <c r="E247" s="8">
        <v>10.1</v>
      </c>
      <c r="F247" s="8">
        <v>9.1</v>
      </c>
      <c r="G247" s="8">
        <v>132</v>
      </c>
      <c r="H247" s="8">
        <v>3.2</v>
      </c>
      <c r="I247" s="7">
        <v>50</v>
      </c>
      <c r="J247" s="8">
        <v>0.55000000000000004</v>
      </c>
      <c r="K247" s="8">
        <v>5.05</v>
      </c>
      <c r="L247" s="8">
        <v>4.55</v>
      </c>
      <c r="M247" s="8">
        <v>66</v>
      </c>
      <c r="N247" s="22">
        <v>1.6</v>
      </c>
      <c r="O247" s="7">
        <v>30</v>
      </c>
      <c r="P247" s="8">
        <v>0.33</v>
      </c>
      <c r="Q247" s="8">
        <v>3.03</v>
      </c>
      <c r="R247" s="8">
        <v>2.73</v>
      </c>
      <c r="S247" s="11">
        <v>40</v>
      </c>
      <c r="T247" s="68">
        <v>0.96</v>
      </c>
    </row>
    <row r="248" spans="1:20" ht="17.25" customHeight="1">
      <c r="A248" s="67" t="s">
        <v>158</v>
      </c>
      <c r="B248" s="12" t="s">
        <v>159</v>
      </c>
      <c r="C248" s="7">
        <v>100</v>
      </c>
      <c r="D248" s="8">
        <v>0.7</v>
      </c>
      <c r="E248" s="8">
        <v>2.25</v>
      </c>
      <c r="F248" s="8">
        <v>3.4</v>
      </c>
      <c r="G248" s="8">
        <v>36.5</v>
      </c>
      <c r="H248" s="8">
        <v>4.8</v>
      </c>
      <c r="I248" s="9">
        <v>180</v>
      </c>
      <c r="J248" s="10">
        <f t="shared" ref="J248:J252" si="228">D248/100*I248</f>
        <v>1.2599999999999998</v>
      </c>
      <c r="K248" s="10">
        <f t="shared" ref="K248:K252" si="229">E248/100*I248</f>
        <v>4.05</v>
      </c>
      <c r="L248" s="10">
        <f t="shared" ref="L248:L252" si="230">F248/100*I248</f>
        <v>6.12</v>
      </c>
      <c r="M248" s="10">
        <f t="shared" ref="M248:M252" si="231">G248/100*I248</f>
        <v>65.7</v>
      </c>
      <c r="N248" s="10">
        <f t="shared" ref="N248:N252" si="232">H248/100*I248</f>
        <v>8.64</v>
      </c>
      <c r="O248" s="7">
        <v>150</v>
      </c>
      <c r="P248" s="8">
        <f t="shared" ref="P248:P252" si="233">D248/100*O248</f>
        <v>1.0499999999999998</v>
      </c>
      <c r="Q248" s="8">
        <f t="shared" ref="Q248:Q252" si="234">E248/100*O248</f>
        <v>3.375</v>
      </c>
      <c r="R248" s="8">
        <f t="shared" ref="R248:R252" si="235">F248/100*O248</f>
        <v>5.1000000000000005</v>
      </c>
      <c r="S248" s="11">
        <f t="shared" ref="S248:S252" si="236">G248/100*O248</f>
        <v>54.75</v>
      </c>
      <c r="T248" s="68">
        <f t="shared" ref="T248:T252" si="237">H248/100*O248</f>
        <v>7.2</v>
      </c>
    </row>
    <row r="249" spans="1:20" ht="17.25" customHeight="1">
      <c r="A249" s="67" t="s">
        <v>160</v>
      </c>
      <c r="B249" s="12" t="s">
        <v>255</v>
      </c>
      <c r="C249" s="7">
        <v>100</v>
      </c>
      <c r="D249" s="8">
        <v>16.29</v>
      </c>
      <c r="E249" s="8">
        <v>16</v>
      </c>
      <c r="F249" s="8">
        <v>19.29</v>
      </c>
      <c r="G249" s="8">
        <v>288.57</v>
      </c>
      <c r="H249" s="8">
        <v>1.43</v>
      </c>
      <c r="I249" s="9">
        <v>100</v>
      </c>
      <c r="J249" s="10">
        <f t="shared" si="228"/>
        <v>16.29</v>
      </c>
      <c r="K249" s="10">
        <f t="shared" si="229"/>
        <v>16</v>
      </c>
      <c r="L249" s="10">
        <f t="shared" si="230"/>
        <v>19.29</v>
      </c>
      <c r="M249" s="10">
        <f t="shared" si="231"/>
        <v>288.57</v>
      </c>
      <c r="N249" s="10">
        <f t="shared" si="232"/>
        <v>1.43</v>
      </c>
      <c r="O249" s="7">
        <v>70</v>
      </c>
      <c r="P249" s="8">
        <f t="shared" si="233"/>
        <v>11.402999999999999</v>
      </c>
      <c r="Q249" s="8">
        <f t="shared" si="234"/>
        <v>11.200000000000001</v>
      </c>
      <c r="R249" s="8">
        <f t="shared" si="235"/>
        <v>13.502999999999998</v>
      </c>
      <c r="S249" s="11">
        <f t="shared" si="236"/>
        <v>201.999</v>
      </c>
      <c r="T249" s="68">
        <f t="shared" si="237"/>
        <v>1.0010000000000001</v>
      </c>
    </row>
    <row r="250" spans="1:20" ht="20.25" customHeight="1">
      <c r="A250" s="67" t="s">
        <v>256</v>
      </c>
      <c r="B250" s="12" t="s">
        <v>163</v>
      </c>
      <c r="C250" s="7">
        <v>100</v>
      </c>
      <c r="D250" s="8">
        <v>9.73</v>
      </c>
      <c r="E250" s="8">
        <v>3.4</v>
      </c>
      <c r="F250" s="8">
        <v>22.08</v>
      </c>
      <c r="G250" s="8">
        <v>160</v>
      </c>
      <c r="H250" s="8">
        <v>0</v>
      </c>
      <c r="I250" s="9">
        <v>130</v>
      </c>
      <c r="J250" s="10">
        <f t="shared" si="228"/>
        <v>12.648999999999999</v>
      </c>
      <c r="K250" s="10">
        <f t="shared" si="229"/>
        <v>4.42</v>
      </c>
      <c r="L250" s="10">
        <f t="shared" si="230"/>
        <v>28.704000000000001</v>
      </c>
      <c r="M250" s="10">
        <f t="shared" si="231"/>
        <v>208</v>
      </c>
      <c r="N250" s="10">
        <f t="shared" si="232"/>
        <v>0</v>
      </c>
      <c r="O250" s="7">
        <v>100</v>
      </c>
      <c r="P250" s="8">
        <f t="shared" si="233"/>
        <v>9.73</v>
      </c>
      <c r="Q250" s="8">
        <f t="shared" si="234"/>
        <v>3.4000000000000004</v>
      </c>
      <c r="R250" s="8">
        <f t="shared" si="235"/>
        <v>22.08</v>
      </c>
      <c r="S250" s="11">
        <f t="shared" si="236"/>
        <v>160</v>
      </c>
      <c r="T250" s="68">
        <f t="shared" si="237"/>
        <v>0</v>
      </c>
    </row>
    <row r="251" spans="1:20" ht="15.9" customHeight="1">
      <c r="A251" s="67" t="s">
        <v>51</v>
      </c>
      <c r="B251" s="12" t="s">
        <v>29</v>
      </c>
      <c r="C251" s="7">
        <v>100</v>
      </c>
      <c r="D251" s="8">
        <v>0.25</v>
      </c>
      <c r="E251" s="8">
        <v>0</v>
      </c>
      <c r="F251" s="8">
        <v>13.5</v>
      </c>
      <c r="G251" s="8">
        <v>55</v>
      </c>
      <c r="H251" s="8">
        <v>0.25</v>
      </c>
      <c r="I251" s="9">
        <v>200</v>
      </c>
      <c r="J251" s="10">
        <f t="shared" si="228"/>
        <v>0.5</v>
      </c>
      <c r="K251" s="10">
        <f t="shared" si="229"/>
        <v>0</v>
      </c>
      <c r="L251" s="10">
        <f t="shared" si="230"/>
        <v>27</v>
      </c>
      <c r="M251" s="10">
        <f t="shared" si="231"/>
        <v>110.00000000000001</v>
      </c>
      <c r="N251" s="10">
        <f t="shared" si="232"/>
        <v>0.5</v>
      </c>
      <c r="O251" s="7">
        <v>150</v>
      </c>
      <c r="P251" s="8">
        <f t="shared" si="233"/>
        <v>0.375</v>
      </c>
      <c r="Q251" s="8">
        <f t="shared" si="234"/>
        <v>0</v>
      </c>
      <c r="R251" s="8">
        <f t="shared" si="235"/>
        <v>20.25</v>
      </c>
      <c r="S251" s="11">
        <f t="shared" si="236"/>
        <v>82.5</v>
      </c>
      <c r="T251" s="68">
        <f t="shared" si="237"/>
        <v>0.375</v>
      </c>
    </row>
    <row r="252" spans="1:20" ht="15.9" customHeight="1">
      <c r="A252" s="67" t="s">
        <v>228</v>
      </c>
      <c r="B252" s="12" t="s">
        <v>200</v>
      </c>
      <c r="C252" s="7">
        <v>100</v>
      </c>
      <c r="D252" s="8">
        <v>6.6</v>
      </c>
      <c r="E252" s="8">
        <v>1.2</v>
      </c>
      <c r="F252" s="8">
        <v>33.4</v>
      </c>
      <c r="G252" s="8">
        <v>181</v>
      </c>
      <c r="H252" s="8">
        <v>0</v>
      </c>
      <c r="I252" s="9">
        <v>40</v>
      </c>
      <c r="J252" s="10">
        <f t="shared" si="228"/>
        <v>2.64</v>
      </c>
      <c r="K252" s="10">
        <f t="shared" si="229"/>
        <v>0.48</v>
      </c>
      <c r="L252" s="10">
        <f t="shared" si="230"/>
        <v>13.36</v>
      </c>
      <c r="M252" s="10">
        <f t="shared" si="231"/>
        <v>72.400000000000006</v>
      </c>
      <c r="N252" s="10">
        <f t="shared" si="232"/>
        <v>0</v>
      </c>
      <c r="O252" s="7">
        <v>30</v>
      </c>
      <c r="P252" s="8">
        <f t="shared" si="233"/>
        <v>1.98</v>
      </c>
      <c r="Q252" s="8">
        <f t="shared" si="234"/>
        <v>0.36</v>
      </c>
      <c r="R252" s="8">
        <f t="shared" si="235"/>
        <v>10.02</v>
      </c>
      <c r="S252" s="11">
        <f t="shared" si="236"/>
        <v>54.300000000000004</v>
      </c>
      <c r="T252" s="68">
        <f t="shared" si="237"/>
        <v>0</v>
      </c>
    </row>
    <row r="253" spans="1:20" ht="33.6" customHeight="1">
      <c r="A253" s="73"/>
      <c r="B253" s="13"/>
      <c r="C253" s="7"/>
      <c r="D253" s="7"/>
      <c r="E253" s="7"/>
      <c r="F253" s="7"/>
      <c r="G253" s="7"/>
      <c r="H253" s="7"/>
      <c r="I253" s="9">
        <v>740</v>
      </c>
      <c r="J253" s="9">
        <f>+J248+J249+J250+J251+J252</f>
        <v>33.338999999999999</v>
      </c>
      <c r="K253" s="9">
        <f>+K248+K249+K250+K251+K252</f>
        <v>24.95</v>
      </c>
      <c r="L253" s="9">
        <f>+L248+L249+L250+L251+L252</f>
        <v>94.474000000000004</v>
      </c>
      <c r="M253" s="9">
        <f>+M248+M249+M250+M251+M252</f>
        <v>744.67</v>
      </c>
      <c r="N253" s="9">
        <f>+N248+N249+N250+N251+N252</f>
        <v>10.57</v>
      </c>
      <c r="O253" s="9">
        <v>600</v>
      </c>
      <c r="P253" s="9">
        <f>+P248+P249+P250+P251+P252</f>
        <v>24.538</v>
      </c>
      <c r="Q253" s="9">
        <f>+Q248+Q249+Q250+Q251+Q252</f>
        <v>18.335000000000001</v>
      </c>
      <c r="R253" s="9">
        <f>+R248+R249+R250+R251+R252</f>
        <v>70.952999999999989</v>
      </c>
      <c r="S253" s="9">
        <f>+S248+S249+S250+S251+S252</f>
        <v>553.54899999999998</v>
      </c>
      <c r="T253" s="89">
        <f>+T248+T249+T250+T251+T252</f>
        <v>8.5760000000000005</v>
      </c>
    </row>
    <row r="254" spans="1:20" ht="15.9" customHeight="1">
      <c r="A254" s="235" t="s">
        <v>197</v>
      </c>
      <c r="B254" s="233"/>
      <c r="C254" s="233"/>
      <c r="D254" s="233"/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92"/>
    </row>
    <row r="255" spans="1:20" ht="15.9" customHeight="1">
      <c r="A255" s="67" t="s">
        <v>188</v>
      </c>
      <c r="B255" s="29" t="s">
        <v>189</v>
      </c>
      <c r="C255" s="7">
        <v>100</v>
      </c>
      <c r="D255" s="8">
        <v>8</v>
      </c>
      <c r="E255" s="8">
        <v>5.17</v>
      </c>
      <c r="F255" s="8">
        <v>54.16</v>
      </c>
      <c r="G255" s="8">
        <v>298</v>
      </c>
      <c r="H255" s="8">
        <v>0</v>
      </c>
      <c r="I255" s="9">
        <v>60</v>
      </c>
      <c r="J255" s="10">
        <f>D255/100*I255</f>
        <v>4.8</v>
      </c>
      <c r="K255" s="10">
        <f>E255/100*I255</f>
        <v>3.1019999999999999</v>
      </c>
      <c r="L255" s="10">
        <f>F255/100*I255</f>
        <v>32.495999999999995</v>
      </c>
      <c r="M255" s="10">
        <f>G255/100*I255</f>
        <v>178.8</v>
      </c>
      <c r="N255" s="10">
        <f>H255/100*I255</f>
        <v>0</v>
      </c>
      <c r="O255" s="7">
        <v>45</v>
      </c>
      <c r="P255" s="8">
        <f>D255/100*O255</f>
        <v>3.6</v>
      </c>
      <c r="Q255" s="8">
        <f>E255/100*O255</f>
        <v>2.3264999999999998</v>
      </c>
      <c r="R255" s="8">
        <f>F255/100*O255</f>
        <v>24.372</v>
      </c>
      <c r="S255" s="11">
        <f>G255/100*O255</f>
        <v>134.1</v>
      </c>
      <c r="T255" s="68">
        <f>H255/100*O255</f>
        <v>0</v>
      </c>
    </row>
    <row r="256" spans="1:20" ht="15.9" customHeight="1">
      <c r="A256" s="67" t="s">
        <v>249</v>
      </c>
      <c r="B256" s="15" t="s">
        <v>261</v>
      </c>
      <c r="C256" s="7">
        <v>100</v>
      </c>
      <c r="D256" s="8">
        <v>1.4</v>
      </c>
      <c r="E256" s="8">
        <v>1.1000000000000001</v>
      </c>
      <c r="F256" s="8">
        <v>7.4</v>
      </c>
      <c r="G256" s="8">
        <v>43.5</v>
      </c>
      <c r="H256" s="8">
        <v>0.26</v>
      </c>
      <c r="I256" s="9">
        <v>200</v>
      </c>
      <c r="J256" s="10">
        <f>D256/100*I256</f>
        <v>2.8</v>
      </c>
      <c r="K256" s="10">
        <f>E256/100*I256</f>
        <v>2.2000000000000002</v>
      </c>
      <c r="L256" s="10">
        <f>F256/100*I256</f>
        <v>14.800000000000002</v>
      </c>
      <c r="M256" s="10">
        <f>G256/100*I256</f>
        <v>87</v>
      </c>
      <c r="N256" s="10">
        <f>H256/100*I256</f>
        <v>0.52</v>
      </c>
      <c r="O256" s="7">
        <v>150</v>
      </c>
      <c r="P256" s="8">
        <f>D256/100*O256</f>
        <v>2.0999999999999996</v>
      </c>
      <c r="Q256" s="8">
        <f>E256/100*O256</f>
        <v>1.6500000000000001</v>
      </c>
      <c r="R256" s="8">
        <f>F256/100*O256</f>
        <v>11.100000000000001</v>
      </c>
      <c r="S256" s="11">
        <f>G256/100*O256</f>
        <v>65.25</v>
      </c>
      <c r="T256" s="68">
        <f>H256/100*O256</f>
        <v>0.38999999999999996</v>
      </c>
    </row>
    <row r="257" spans="1:20" ht="15.9" customHeight="1">
      <c r="A257" s="67">
        <v>550</v>
      </c>
      <c r="B257" s="12" t="s">
        <v>281</v>
      </c>
      <c r="C257" s="7">
        <v>100</v>
      </c>
      <c r="D257" s="8">
        <v>18.87</v>
      </c>
      <c r="E257" s="8">
        <v>17.399999999999999</v>
      </c>
      <c r="F257" s="8">
        <v>24.07</v>
      </c>
      <c r="G257" s="8">
        <v>329</v>
      </c>
      <c r="H257" s="8">
        <v>0.24</v>
      </c>
      <c r="I257" s="9">
        <v>150</v>
      </c>
      <c r="J257" s="10">
        <f t="shared" ref="J257" si="238">D257/100*I257</f>
        <v>28.305</v>
      </c>
      <c r="K257" s="10">
        <f t="shared" ref="K257" si="239">E257/100*I257</f>
        <v>26.099999999999998</v>
      </c>
      <c r="L257" s="10">
        <f t="shared" ref="L257" si="240">F257/100*I257</f>
        <v>36.104999999999997</v>
      </c>
      <c r="M257" s="10">
        <f t="shared" ref="M257" si="241">G257/100*I257</f>
        <v>493.5</v>
      </c>
      <c r="N257" s="10">
        <f t="shared" ref="N257" si="242">H257/100*I257</f>
        <v>0.36</v>
      </c>
      <c r="O257" s="7">
        <v>130</v>
      </c>
      <c r="P257" s="8">
        <f t="shared" ref="P257" si="243">D257/100*O257</f>
        <v>24.531000000000002</v>
      </c>
      <c r="Q257" s="8">
        <f t="shared" ref="Q257" si="244">E257/100*O257</f>
        <v>22.619999999999997</v>
      </c>
      <c r="R257" s="8">
        <f t="shared" ref="R257" si="245">F257/100*O257</f>
        <v>31.291</v>
      </c>
      <c r="S257" s="11">
        <f t="shared" ref="S257" si="246">G257/100*O257</f>
        <v>427.7</v>
      </c>
      <c r="T257" s="68">
        <f t="shared" ref="T257" si="247">H257/100*O257</f>
        <v>0.312</v>
      </c>
    </row>
    <row r="258" spans="1:20" ht="15.9" customHeight="1">
      <c r="A258" s="67" t="s">
        <v>222</v>
      </c>
      <c r="B258" s="6" t="s">
        <v>270</v>
      </c>
      <c r="C258" s="7">
        <v>100</v>
      </c>
      <c r="D258" s="8">
        <v>7.2</v>
      </c>
      <c r="E258" s="8">
        <v>8.5</v>
      </c>
      <c r="F258" s="8">
        <v>55.5</v>
      </c>
      <c r="G258" s="8">
        <v>328</v>
      </c>
      <c r="H258" s="8">
        <v>1</v>
      </c>
      <c r="I258" s="9">
        <v>20</v>
      </c>
      <c r="J258" s="10">
        <f>I258*D258/C258</f>
        <v>1.44</v>
      </c>
      <c r="K258" s="10">
        <f>E258*I258/C258</f>
        <v>1.7</v>
      </c>
      <c r="L258" s="10">
        <f>F258*I258/C258</f>
        <v>11.1</v>
      </c>
      <c r="M258" s="10">
        <f>G258*I258/C258</f>
        <v>65.599999999999994</v>
      </c>
      <c r="N258" s="10">
        <f>H258*I258/C258</f>
        <v>0.2</v>
      </c>
      <c r="O258" s="7">
        <v>20</v>
      </c>
      <c r="P258" s="8">
        <f>D258*O258/C258</f>
        <v>1.44</v>
      </c>
      <c r="Q258" s="8">
        <f>E258*O258/C258</f>
        <v>1.7</v>
      </c>
      <c r="R258" s="8">
        <f>F258*O258/C258</f>
        <v>11.1</v>
      </c>
      <c r="S258" s="11">
        <f>G258*O258/C258</f>
        <v>65.599999999999994</v>
      </c>
      <c r="T258" s="68">
        <f>H258*O258/C258</f>
        <v>0.2</v>
      </c>
    </row>
    <row r="259" spans="1:20" ht="15.75" customHeight="1">
      <c r="A259" s="146"/>
      <c r="B259" s="152"/>
      <c r="C259" s="148"/>
      <c r="D259" s="148"/>
      <c r="E259" s="148"/>
      <c r="F259" s="148"/>
      <c r="G259" s="148"/>
      <c r="H259" s="148"/>
      <c r="I259" s="149">
        <f>I255+I256+I257+I258</f>
        <v>430</v>
      </c>
      <c r="J259" s="149">
        <f>J255+J256+J257+J258</f>
        <v>37.344999999999999</v>
      </c>
      <c r="K259" s="149">
        <f>K255+K256+K257+K258</f>
        <v>33.101999999999997</v>
      </c>
      <c r="L259" s="149">
        <f>L255+L256+L257+L258</f>
        <v>94.500999999999991</v>
      </c>
      <c r="M259" s="149">
        <f>M255+M256+M257+M258</f>
        <v>824.9</v>
      </c>
      <c r="N259" s="149">
        <f>N255+N256+N257+N258</f>
        <v>1.08</v>
      </c>
      <c r="O259" s="148">
        <f>O255+O256+O257+O258</f>
        <v>345</v>
      </c>
      <c r="P259" s="148">
        <f>P255+P256+P257+P258</f>
        <v>31.671000000000003</v>
      </c>
      <c r="Q259" s="148">
        <f>Q255+Q256+Q257+Q258</f>
        <v>28.296499999999998</v>
      </c>
      <c r="R259" s="148">
        <f>R255+R256+R257+R258</f>
        <v>77.863</v>
      </c>
      <c r="S259" s="150">
        <f>S255+S256+S257+S258</f>
        <v>692.65</v>
      </c>
      <c r="T259" s="151">
        <f>T255+T256+T257+T258</f>
        <v>0.90199999999999991</v>
      </c>
    </row>
    <row r="260" spans="1:20" ht="19.5" customHeight="1">
      <c r="A260" s="100"/>
      <c r="B260" s="107"/>
      <c r="C260" s="102"/>
      <c r="D260" s="102"/>
      <c r="E260" s="102"/>
      <c r="F260" s="102"/>
      <c r="G260" s="102"/>
      <c r="H260" s="102"/>
      <c r="I260" s="103">
        <f t="shared" ref="I260:N260" si="248">I242+I245+I253+I259</f>
        <v>1707</v>
      </c>
      <c r="J260" s="103">
        <f t="shared" si="248"/>
        <v>86.908999999999992</v>
      </c>
      <c r="K260" s="103">
        <f t="shared" si="248"/>
        <v>80.581999999999994</v>
      </c>
      <c r="L260" s="103">
        <f t="shared" si="248"/>
        <v>231.05099999999999</v>
      </c>
      <c r="M260" s="103">
        <f t="shared" si="248"/>
        <v>2008.5300000000002</v>
      </c>
      <c r="N260" s="103">
        <f t="shared" si="248"/>
        <v>17.170000000000002</v>
      </c>
      <c r="O260" s="103">
        <f t="shared" ref="O260:T260" si="249">O242+O245+O253+O259</f>
        <v>1370</v>
      </c>
      <c r="P260" s="103">
        <f t="shared" si="249"/>
        <v>68.314000000000007</v>
      </c>
      <c r="Q260" s="103">
        <f t="shared" si="249"/>
        <v>63.275000000000006</v>
      </c>
      <c r="R260" s="103">
        <f t="shared" si="249"/>
        <v>181.61099999999999</v>
      </c>
      <c r="S260" s="103">
        <f t="shared" si="249"/>
        <v>1578.499</v>
      </c>
      <c r="T260" s="104">
        <f t="shared" si="249"/>
        <v>14.118</v>
      </c>
    </row>
    <row r="261" spans="1:20" ht="15.75" customHeight="1">
      <c r="A261" s="153"/>
      <c r="B261" s="154" t="s">
        <v>169</v>
      </c>
      <c r="C261" s="155"/>
      <c r="D261" s="155"/>
      <c r="E261" s="155"/>
      <c r="F261" s="155"/>
      <c r="G261" s="155"/>
      <c r="H261" s="155"/>
      <c r="I261" s="156">
        <f t="shared" ref="I261:T261" si="250">I158+I183+I207+I234+I260</f>
        <v>8194</v>
      </c>
      <c r="J261" s="156">
        <f t="shared" si="250"/>
        <v>273.73250000000002</v>
      </c>
      <c r="K261" s="156">
        <f t="shared" si="250"/>
        <v>280.90700000000004</v>
      </c>
      <c r="L261" s="156">
        <f t="shared" si="250"/>
        <v>1158.1605000000002</v>
      </c>
      <c r="M261" s="156">
        <f t="shared" si="250"/>
        <v>8389.6305000000011</v>
      </c>
      <c r="N261" s="156">
        <f t="shared" si="250"/>
        <v>305.94550000000004</v>
      </c>
      <c r="O261" s="156">
        <f t="shared" si="250"/>
        <v>6440</v>
      </c>
      <c r="P261" s="156">
        <f t="shared" si="250"/>
        <v>213.11700000000002</v>
      </c>
      <c r="Q261" s="156">
        <f t="shared" si="250"/>
        <v>207.78800000000001</v>
      </c>
      <c r="R261" s="156">
        <f t="shared" si="250"/>
        <v>934.52049999999997</v>
      </c>
      <c r="S261" s="156">
        <f t="shared" si="250"/>
        <v>6609.3369999999995</v>
      </c>
      <c r="T261" s="157">
        <f t="shared" si="250"/>
        <v>245.3545</v>
      </c>
    </row>
    <row r="262" spans="1:20" ht="15.75" customHeight="1">
      <c r="A262" s="109"/>
      <c r="B262" s="110" t="s">
        <v>170</v>
      </c>
      <c r="C262" s="111"/>
      <c r="D262" s="111"/>
      <c r="E262" s="111"/>
      <c r="F262" s="111"/>
      <c r="G262" s="111"/>
      <c r="H262" s="111"/>
      <c r="I262" s="112">
        <f t="shared" ref="I262:T262" si="251">I131+I261</f>
        <v>14908</v>
      </c>
      <c r="J262" s="112">
        <f t="shared" si="251"/>
        <v>509.55200000000002</v>
      </c>
      <c r="K262" s="112">
        <f t="shared" si="251"/>
        <v>550.07550000000003</v>
      </c>
      <c r="L262" s="112">
        <f t="shared" si="251"/>
        <v>2231.2790000000005</v>
      </c>
      <c r="M262" s="112">
        <f t="shared" si="251"/>
        <v>15847.820500000002</v>
      </c>
      <c r="N262" s="112">
        <f t="shared" si="251"/>
        <v>666.33</v>
      </c>
      <c r="O262" s="112">
        <f t="shared" si="251"/>
        <v>11690</v>
      </c>
      <c r="P262" s="112">
        <f t="shared" si="251"/>
        <v>399.03700000000003</v>
      </c>
      <c r="Q262" s="112">
        <f t="shared" si="251"/>
        <v>419.11099999999999</v>
      </c>
      <c r="R262" s="112">
        <f t="shared" si="251"/>
        <v>1802.8895</v>
      </c>
      <c r="S262" s="112">
        <f t="shared" si="251"/>
        <v>12594.209499999999</v>
      </c>
      <c r="T262" s="113">
        <f t="shared" si="251"/>
        <v>401.13099999999997</v>
      </c>
    </row>
    <row r="263" spans="1:20" ht="15.75" customHeight="1" thickBot="1">
      <c r="A263" s="163"/>
      <c r="B263" s="164" t="s">
        <v>171</v>
      </c>
      <c r="C263" s="165"/>
      <c r="D263" s="165"/>
      <c r="E263" s="165"/>
      <c r="F263" s="165"/>
      <c r="G263" s="165"/>
      <c r="H263" s="165"/>
      <c r="I263" s="166">
        <f t="shared" ref="I263:T263" si="252">I262/10</f>
        <v>1490.8</v>
      </c>
      <c r="J263" s="166">
        <f t="shared" si="252"/>
        <v>50.955200000000005</v>
      </c>
      <c r="K263" s="166">
        <f t="shared" si="252"/>
        <v>55.007550000000002</v>
      </c>
      <c r="L263" s="166">
        <f t="shared" si="252"/>
        <v>223.12790000000004</v>
      </c>
      <c r="M263" s="166">
        <f t="shared" si="252"/>
        <v>1584.7820500000003</v>
      </c>
      <c r="N263" s="166">
        <f t="shared" si="252"/>
        <v>66.63300000000001</v>
      </c>
      <c r="O263" s="166">
        <f t="shared" si="252"/>
        <v>1169</v>
      </c>
      <c r="P263" s="166">
        <f t="shared" si="252"/>
        <v>39.903700000000001</v>
      </c>
      <c r="Q263" s="166">
        <f t="shared" si="252"/>
        <v>41.911099999999998</v>
      </c>
      <c r="R263" s="166">
        <f t="shared" si="252"/>
        <v>180.28895</v>
      </c>
      <c r="S263" s="166">
        <f t="shared" si="252"/>
        <v>1259.4209499999999</v>
      </c>
      <c r="T263" s="167">
        <f t="shared" si="252"/>
        <v>40.113099999999996</v>
      </c>
    </row>
    <row r="264" spans="1:20" ht="17.2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</row>
    <row r="265" spans="1:20" ht="17.2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</row>
    <row r="266" spans="1:20" ht="17.2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</row>
    <row r="267" spans="1:20" ht="17.2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</row>
    <row r="268" spans="1:20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</row>
    <row r="269" spans="1:20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</row>
    <row r="270" spans="1:20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</row>
    <row r="271" spans="1:20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</row>
    <row r="272" spans="1:20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</row>
    <row r="273" spans="1:20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</row>
    <row r="274" spans="1:20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</row>
    <row r="275" spans="1:20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</row>
    <row r="276" spans="1:20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</row>
    <row r="277" spans="1:20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</row>
    <row r="278" spans="1:20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</row>
    <row r="279" spans="1:20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</row>
    <row r="280" spans="1:20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</row>
    <row r="281" spans="1:20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</row>
    <row r="282" spans="1:20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</row>
    <row r="283" spans="1:20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</row>
    <row r="284" spans="1:20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</row>
    <row r="285" spans="1:20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</row>
    <row r="286" spans="1:20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</row>
    <row r="287" spans="1:20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</row>
    <row r="288" spans="1:20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</row>
    <row r="289" spans="1:20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</row>
    <row r="290" spans="1:20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</row>
    <row r="291" spans="1:20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</row>
    <row r="292" spans="1:20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</row>
    <row r="293" spans="1:20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</row>
    <row r="294" spans="1:20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</row>
    <row r="295" spans="1:20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</row>
    <row r="296" spans="1:20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</row>
    <row r="297" spans="1:20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</row>
    <row r="298" spans="1:20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</row>
    <row r="299" spans="1:20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</row>
    <row r="300" spans="1:20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</row>
    <row r="301" spans="1:20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</row>
    <row r="302" spans="1:20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</row>
    <row r="303" spans="1:20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</row>
    <row r="304" spans="1:20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</row>
    <row r="305" spans="1:20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</row>
    <row r="306" spans="1:20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</row>
    <row r="307" spans="1:20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</row>
    <row r="308" spans="1:20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</row>
    <row r="309" spans="1:20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</row>
    <row r="310" spans="1:20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</row>
    <row r="311" spans="1:20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</row>
    <row r="312" spans="1:20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</row>
    <row r="313" spans="1:20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</row>
    <row r="314" spans="1:20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</row>
    <row r="315" spans="1:20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</row>
    <row r="316" spans="1:20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</row>
    <row r="317" spans="1:20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</row>
    <row r="318" spans="1:20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</row>
    <row r="319" spans="1:20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</row>
    <row r="320" spans="1:20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</row>
    <row r="321" spans="1:20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</row>
    <row r="322" spans="1:20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</row>
    <row r="323" spans="1:20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</row>
    <row r="324" spans="1:20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</row>
    <row r="325" spans="1:20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</row>
    <row r="326" spans="1:20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</row>
    <row r="327" spans="1:20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</row>
    <row r="328" spans="1:20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</row>
    <row r="329" spans="1:20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</row>
    <row r="330" spans="1:20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</row>
    <row r="331" spans="1:20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</row>
    <row r="332" spans="1:20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</row>
    <row r="333" spans="1:20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</row>
    <row r="334" spans="1:20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</row>
    <row r="335" spans="1:20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</row>
    <row r="336" spans="1:20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</row>
    <row r="337" spans="1:20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</row>
    <row r="338" spans="1:20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</row>
    <row r="339" spans="1:20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</row>
    <row r="340" spans="1:20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</row>
    <row r="341" spans="1:20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</row>
    <row r="342" spans="1:20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</row>
    <row r="343" spans="1:20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</row>
    <row r="344" spans="1:20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</row>
    <row r="345" spans="1:20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</row>
    <row r="346" spans="1:20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</row>
    <row r="347" spans="1:20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</row>
    <row r="348" spans="1:20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</row>
    <row r="349" spans="1:20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</row>
    <row r="350" spans="1:20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</row>
    <row r="351" spans="1:20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</row>
    <row r="352" spans="1:20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</row>
    <row r="353" spans="1:20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</row>
    <row r="354" spans="1:20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</row>
    <row r="355" spans="1:20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</row>
    <row r="356" spans="1:20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</row>
    <row r="357" spans="1:20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</row>
    <row r="358" spans="1:20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</row>
    <row r="359" spans="1:20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</row>
    <row r="360" spans="1:20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</row>
    <row r="361" spans="1:20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</row>
    <row r="362" spans="1:20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</row>
    <row r="363" spans="1:20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</row>
    <row r="364" spans="1:20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</row>
    <row r="365" spans="1:20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</row>
    <row r="366" spans="1:20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</row>
    <row r="367" spans="1:20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</row>
    <row r="368" spans="1:20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</row>
    <row r="369" spans="1:20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</row>
    <row r="370" spans="1:20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</row>
    <row r="371" spans="1:20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</row>
    <row r="372" spans="1:20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</row>
    <row r="373" spans="1:20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</row>
    <row r="374" spans="1:20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</row>
    <row r="375" spans="1:20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</row>
    <row r="376" spans="1:20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</row>
    <row r="377" spans="1:20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</row>
    <row r="378" spans="1:20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</row>
    <row r="379" spans="1:20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</row>
    <row r="380" spans="1:20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</row>
    <row r="381" spans="1:20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</row>
    <row r="382" spans="1:20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</row>
    <row r="383" spans="1:20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</row>
    <row r="384" spans="1:20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</row>
    <row r="385" spans="1:20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</row>
    <row r="386" spans="1:20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</row>
    <row r="387" spans="1:20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</row>
    <row r="388" spans="1:20">
      <c r="A388" s="1"/>
      <c r="B388" s="1"/>
      <c r="I388" s="1"/>
      <c r="J388" s="1"/>
      <c r="K388" s="1"/>
      <c r="L388" s="1"/>
      <c r="M388" s="1"/>
      <c r="N388" s="1"/>
    </row>
    <row r="389" spans="1:20">
      <c r="A389" s="1"/>
      <c r="B389" s="1"/>
      <c r="I389" s="1"/>
      <c r="J389" s="1"/>
      <c r="K389" s="1"/>
      <c r="L389" s="1"/>
      <c r="M389" s="1"/>
      <c r="N389" s="1"/>
    </row>
    <row r="390" spans="1:20">
      <c r="A390" s="1"/>
      <c r="B390" s="1"/>
      <c r="I390" s="1"/>
      <c r="J390" s="1"/>
      <c r="K390" s="1"/>
      <c r="L390" s="1"/>
      <c r="M390" s="1"/>
      <c r="N390" s="1"/>
    </row>
    <row r="391" spans="1:20" ht="15" customHeight="1">
      <c r="A391" s="1"/>
      <c r="B391" s="1"/>
      <c r="I391" s="1"/>
      <c r="J391" s="1"/>
      <c r="K391" s="1"/>
      <c r="L391" s="1"/>
      <c r="M391" s="1"/>
      <c r="N391" s="1"/>
    </row>
    <row r="392" spans="1:20" ht="13.5" customHeight="1">
      <c r="A392" s="1"/>
      <c r="B392" s="1"/>
      <c r="I392" s="1"/>
      <c r="J392" s="1"/>
      <c r="K392" s="1"/>
      <c r="L392" s="1"/>
      <c r="M392" s="1"/>
      <c r="N392" s="1"/>
    </row>
    <row r="393" spans="1:20" ht="13.5" customHeight="1">
      <c r="A393" s="1"/>
      <c r="B393" s="1"/>
      <c r="I393" s="1"/>
      <c r="J393" s="1"/>
      <c r="K393" s="1"/>
      <c r="L393" s="1"/>
      <c r="M393" s="1"/>
      <c r="N393" s="1"/>
    </row>
    <row r="394" spans="1:20" ht="12" customHeight="1">
      <c r="A394" s="1"/>
      <c r="B394" s="1"/>
      <c r="I394" s="1"/>
      <c r="J394" s="1"/>
      <c r="K394" s="1"/>
      <c r="L394" s="1"/>
      <c r="M394" s="1"/>
      <c r="N394" s="1"/>
    </row>
    <row r="395" spans="1:20" ht="12.75" customHeight="1">
      <c r="A395" s="1"/>
      <c r="B395" s="1"/>
      <c r="I395" s="1"/>
      <c r="J395" s="1"/>
      <c r="K395" s="1"/>
      <c r="L395" s="1"/>
      <c r="M395" s="1"/>
      <c r="N395" s="1"/>
    </row>
    <row r="396" spans="1:20" ht="14.25" customHeight="1">
      <c r="A396" s="1"/>
      <c r="B396" s="1"/>
      <c r="I396" s="1"/>
      <c r="J396" s="1"/>
      <c r="K396" s="1"/>
      <c r="L396" s="1"/>
      <c r="M396" s="1"/>
      <c r="N396" s="1"/>
    </row>
    <row r="397" spans="1:20" ht="12" customHeight="1">
      <c r="A397" s="1"/>
      <c r="B397" s="1"/>
      <c r="I397" s="1"/>
      <c r="J397" s="1"/>
      <c r="K397" s="1"/>
      <c r="L397" s="1"/>
      <c r="M397" s="1"/>
      <c r="N397" s="1"/>
    </row>
    <row r="398" spans="1:20">
      <c r="A398" s="1"/>
      <c r="B398" s="1"/>
      <c r="I398" s="1"/>
      <c r="J398" s="1"/>
      <c r="K398" s="1"/>
      <c r="L398" s="1"/>
      <c r="M398" s="1"/>
      <c r="N398" s="1"/>
    </row>
    <row r="399" spans="1:20">
      <c r="A399" s="1"/>
      <c r="B399" s="1"/>
      <c r="I399" s="1"/>
      <c r="J399" s="1"/>
      <c r="K399" s="1"/>
      <c r="L399" s="1"/>
      <c r="M399" s="1"/>
      <c r="N399" s="1"/>
    </row>
    <row r="400" spans="1:20">
      <c r="A400" s="1"/>
      <c r="B400" s="1"/>
      <c r="I400" s="1"/>
      <c r="J400" s="1"/>
      <c r="K400" s="1"/>
      <c r="L400" s="1"/>
      <c r="M400" s="1"/>
      <c r="N400" s="1"/>
    </row>
    <row r="401" spans="1:14">
      <c r="A401" s="1"/>
      <c r="B401" s="1"/>
      <c r="I401" s="1"/>
      <c r="J401" s="1"/>
      <c r="K401" s="1"/>
      <c r="L401" s="1"/>
      <c r="M401" s="1"/>
      <c r="N401" s="1"/>
    </row>
    <row r="402" spans="1:14">
      <c r="A402" s="1"/>
      <c r="B402" s="1"/>
      <c r="I402" s="1"/>
      <c r="J402" s="1"/>
      <c r="K402" s="1"/>
      <c r="L402" s="1"/>
      <c r="M402" s="1"/>
      <c r="N402" s="1"/>
    </row>
    <row r="403" spans="1:14">
      <c r="A403" s="1"/>
      <c r="B403" s="1"/>
      <c r="I403" s="1"/>
      <c r="J403" s="1"/>
      <c r="K403" s="1"/>
      <c r="L403" s="1"/>
      <c r="M403" s="1"/>
      <c r="N403" s="1"/>
    </row>
    <row r="404" spans="1:14">
      <c r="A404" s="1"/>
      <c r="B404" s="1"/>
      <c r="I404" s="1"/>
      <c r="J404" s="1"/>
      <c r="K404" s="1"/>
      <c r="L404" s="1"/>
      <c r="M404" s="1"/>
      <c r="N404" s="1"/>
    </row>
    <row r="405" spans="1:14">
      <c r="A405" s="1"/>
      <c r="B405" s="1"/>
      <c r="I405" s="1"/>
      <c r="J405" s="1"/>
      <c r="K405" s="1"/>
      <c r="L405" s="1"/>
      <c r="M405" s="1"/>
      <c r="N405" s="1"/>
    </row>
    <row r="406" spans="1:14">
      <c r="A406" s="1"/>
      <c r="B406" s="1"/>
      <c r="I406" s="1"/>
      <c r="J406" s="1"/>
      <c r="K406" s="1"/>
      <c r="L406" s="1"/>
      <c r="M406" s="1"/>
      <c r="N406" s="1"/>
    </row>
    <row r="407" spans="1:14">
      <c r="A407" s="1"/>
      <c r="B407" s="1"/>
      <c r="I407" s="1"/>
      <c r="J407" s="1"/>
      <c r="K407" s="1"/>
      <c r="L407" s="1"/>
      <c r="M407" s="1"/>
      <c r="N407" s="1"/>
    </row>
    <row r="408" spans="1:14">
      <c r="A408" s="1"/>
      <c r="B408" s="1"/>
      <c r="I408" s="1"/>
      <c r="J408" s="1"/>
      <c r="K408" s="1"/>
      <c r="L408" s="1"/>
      <c r="M408" s="1"/>
      <c r="N408" s="1"/>
    </row>
    <row r="409" spans="1:14">
      <c r="A409" s="1"/>
      <c r="B409" s="1"/>
      <c r="I409" s="1"/>
      <c r="J409" s="1"/>
      <c r="K409" s="1"/>
      <c r="L409" s="1"/>
      <c r="M409" s="1"/>
      <c r="N409" s="1"/>
    </row>
    <row r="410" spans="1:14">
      <c r="A410" s="1"/>
      <c r="B410" s="1"/>
      <c r="I410" s="1"/>
      <c r="J410" s="1"/>
      <c r="K410" s="1"/>
      <c r="L410" s="1"/>
      <c r="M410" s="1"/>
      <c r="N410" s="1"/>
    </row>
    <row r="411" spans="1:14">
      <c r="A411" s="1"/>
      <c r="B411" s="1"/>
      <c r="I411" s="1"/>
      <c r="J411" s="1"/>
      <c r="K411" s="1"/>
      <c r="L411" s="1"/>
      <c r="M411" s="1"/>
      <c r="N411" s="1"/>
    </row>
    <row r="412" spans="1:14">
      <c r="A412" s="1"/>
      <c r="B412" s="1"/>
      <c r="I412" s="1"/>
      <c r="J412" s="1"/>
      <c r="K412" s="1"/>
      <c r="L412" s="1"/>
      <c r="M412" s="1"/>
      <c r="N412" s="1"/>
    </row>
    <row r="413" spans="1:14">
      <c r="A413" s="1"/>
      <c r="B413" s="1"/>
      <c r="I413" s="1"/>
      <c r="J413" s="1"/>
      <c r="K413" s="1"/>
      <c r="L413" s="1"/>
      <c r="M413" s="1"/>
      <c r="N413" s="1"/>
    </row>
    <row r="414" spans="1:14">
      <c r="A414" s="1"/>
      <c r="B414" s="1"/>
      <c r="I414" s="1"/>
      <c r="J414" s="1"/>
      <c r="K414" s="1"/>
      <c r="L414" s="1"/>
      <c r="M414" s="1"/>
      <c r="N414" s="1"/>
    </row>
    <row r="415" spans="1:14">
      <c r="A415" s="1"/>
      <c r="B415" s="1"/>
      <c r="I415" s="1"/>
      <c r="J415" s="1"/>
      <c r="K415" s="1"/>
      <c r="L415" s="1"/>
      <c r="M415" s="1"/>
      <c r="N415" s="1"/>
    </row>
    <row r="416" spans="1:14">
      <c r="A416" s="1"/>
      <c r="B416" s="1"/>
      <c r="I416" s="1"/>
      <c r="J416" s="1"/>
      <c r="K416" s="1"/>
      <c r="L416" s="1"/>
      <c r="M416" s="1"/>
      <c r="N416" s="1"/>
    </row>
    <row r="417" spans="1:14">
      <c r="A417" s="1"/>
      <c r="B417" s="1"/>
      <c r="I417" s="1"/>
      <c r="J417" s="1"/>
      <c r="K417" s="1"/>
      <c r="L417" s="1"/>
      <c r="M417" s="1"/>
      <c r="N417" s="1"/>
    </row>
    <row r="418" spans="1:14">
      <c r="A418" s="1"/>
      <c r="B418" s="1"/>
      <c r="I418" s="1"/>
      <c r="J418" s="1"/>
      <c r="K418" s="1"/>
      <c r="L418" s="1"/>
      <c r="M418" s="1"/>
      <c r="N418" s="1"/>
    </row>
    <row r="419" spans="1:14">
      <c r="A419" s="1"/>
      <c r="B419" s="1"/>
      <c r="I419" s="1"/>
      <c r="J419" s="1"/>
      <c r="K419" s="1"/>
      <c r="L419" s="1"/>
      <c r="M419" s="1"/>
      <c r="N419" s="1"/>
    </row>
    <row r="420" spans="1:14" ht="15" customHeight="1">
      <c r="A420" s="1"/>
      <c r="B420" s="1"/>
      <c r="I420" s="1"/>
      <c r="J420" s="1"/>
      <c r="K420" s="1"/>
      <c r="L420" s="1"/>
      <c r="M420" s="1"/>
      <c r="N420" s="1"/>
    </row>
    <row r="421" spans="1:14" ht="16.5" customHeight="1">
      <c r="A421" s="1"/>
      <c r="B421" s="1"/>
      <c r="I421" s="1"/>
      <c r="J421" s="1"/>
      <c r="K421" s="1"/>
      <c r="L421" s="1"/>
      <c r="M421" s="1"/>
      <c r="N421" s="1"/>
    </row>
    <row r="422" spans="1:14">
      <c r="A422" s="1"/>
      <c r="B422" s="1"/>
      <c r="I422" s="1"/>
      <c r="J422" s="1"/>
      <c r="K422" s="1"/>
      <c r="L422" s="1"/>
      <c r="M422" s="1"/>
      <c r="N422" s="1"/>
    </row>
    <row r="423" spans="1:14">
      <c r="A423" s="1"/>
      <c r="B423" s="1"/>
      <c r="I423" s="1"/>
      <c r="J423" s="1"/>
      <c r="K423" s="1"/>
      <c r="L423" s="1"/>
      <c r="M423" s="1"/>
      <c r="N423" s="1"/>
    </row>
    <row r="424" spans="1:14">
      <c r="A424" s="1"/>
      <c r="B424" s="1"/>
      <c r="I424" s="1"/>
      <c r="J424" s="1"/>
      <c r="K424" s="1"/>
      <c r="L424" s="1"/>
      <c r="M424" s="1"/>
      <c r="N424" s="1"/>
    </row>
    <row r="425" spans="1:14">
      <c r="A425" s="1"/>
      <c r="B425" s="1"/>
      <c r="I425" s="1"/>
      <c r="J425" s="1"/>
      <c r="K425" s="1"/>
      <c r="L425" s="1"/>
      <c r="M425" s="1"/>
      <c r="N425" s="1"/>
    </row>
    <row r="426" spans="1:14">
      <c r="A426" s="1"/>
      <c r="B426" s="1"/>
      <c r="I426" s="1"/>
      <c r="J426" s="1"/>
      <c r="K426" s="1"/>
      <c r="L426" s="1"/>
      <c r="M426" s="1"/>
      <c r="N426" s="1"/>
    </row>
    <row r="427" spans="1:14">
      <c r="A427" s="1"/>
      <c r="B427" s="1"/>
      <c r="I427" s="1"/>
      <c r="J427" s="1"/>
      <c r="K427" s="1"/>
      <c r="L427" s="1"/>
      <c r="M427" s="1"/>
      <c r="N427" s="1"/>
    </row>
    <row r="428" spans="1:14">
      <c r="A428" s="1"/>
      <c r="B428" s="1"/>
      <c r="I428" s="1"/>
      <c r="J428" s="1"/>
      <c r="K428" s="1"/>
      <c r="L428" s="1"/>
      <c r="M428" s="1"/>
      <c r="N428" s="1"/>
    </row>
    <row r="429" spans="1:14">
      <c r="A429" s="1"/>
      <c r="B429" s="1"/>
      <c r="I429" s="1"/>
      <c r="J429" s="1"/>
      <c r="K429" s="1"/>
      <c r="L429" s="1"/>
      <c r="M429" s="1"/>
      <c r="N429" s="1"/>
    </row>
    <row r="430" spans="1:14">
      <c r="A430" s="1"/>
      <c r="B430" s="1"/>
      <c r="I430" s="1"/>
      <c r="J430" s="1"/>
      <c r="K430" s="1"/>
      <c r="L430" s="1"/>
      <c r="M430" s="1"/>
      <c r="N430" s="1"/>
    </row>
    <row r="431" spans="1:14">
      <c r="A431" s="1"/>
      <c r="B431" s="1"/>
      <c r="I431" s="1"/>
      <c r="J431" s="1"/>
      <c r="K431" s="1"/>
      <c r="L431" s="1"/>
      <c r="M431" s="1"/>
      <c r="N431" s="1"/>
    </row>
    <row r="432" spans="1:14">
      <c r="A432" s="1"/>
      <c r="B432" s="1"/>
      <c r="I432" s="1"/>
      <c r="J432" s="1"/>
      <c r="K432" s="1"/>
      <c r="L432" s="1"/>
      <c r="M432" s="1"/>
      <c r="N432" s="1"/>
    </row>
    <row r="433" spans="1:14">
      <c r="A433" s="1"/>
      <c r="B433" s="1"/>
      <c r="I433" s="1"/>
      <c r="J433" s="1"/>
      <c r="K433" s="1"/>
      <c r="L433" s="1"/>
      <c r="M433" s="1"/>
      <c r="N433" s="1"/>
    </row>
    <row r="434" spans="1:14">
      <c r="A434" s="1"/>
      <c r="B434" s="1"/>
      <c r="I434" s="1"/>
      <c r="J434" s="1"/>
      <c r="K434" s="1"/>
      <c r="L434" s="1"/>
      <c r="M434" s="1"/>
      <c r="N434" s="1"/>
    </row>
    <row r="435" spans="1:14">
      <c r="A435" s="1"/>
      <c r="B435" s="1"/>
      <c r="I435" s="1"/>
      <c r="J435" s="1"/>
      <c r="K435" s="1"/>
      <c r="L435" s="1"/>
      <c r="M435" s="1"/>
      <c r="N435" s="1"/>
    </row>
    <row r="436" spans="1:14">
      <c r="A436" s="1"/>
      <c r="B436" s="1"/>
      <c r="I436" s="1"/>
      <c r="J436" s="1"/>
      <c r="K436" s="1"/>
      <c r="L436" s="1"/>
      <c r="M436" s="1"/>
      <c r="N436" s="1"/>
    </row>
    <row r="437" spans="1:14">
      <c r="A437" s="1"/>
      <c r="B437" s="1"/>
      <c r="I437" s="1"/>
      <c r="J437" s="1"/>
      <c r="K437" s="1"/>
      <c r="L437" s="1"/>
      <c r="M437" s="1"/>
      <c r="N437" s="1"/>
    </row>
    <row r="438" spans="1:14">
      <c r="A438" s="1"/>
      <c r="B438" s="1"/>
      <c r="I438" s="1"/>
      <c r="J438" s="1"/>
      <c r="K438" s="1"/>
      <c r="L438" s="1"/>
      <c r="M438" s="1"/>
      <c r="N438" s="1"/>
    </row>
    <row r="439" spans="1:14">
      <c r="A439" s="1"/>
      <c r="B439" s="1"/>
      <c r="I439" s="1"/>
      <c r="J439" s="1"/>
      <c r="K439" s="1"/>
      <c r="L439" s="1"/>
      <c r="M439" s="1"/>
      <c r="N439" s="1"/>
    </row>
    <row r="440" spans="1:14">
      <c r="A440" s="1"/>
      <c r="B440" s="1"/>
      <c r="I440" s="1"/>
      <c r="J440" s="1"/>
      <c r="K440" s="1"/>
      <c r="L440" s="1"/>
      <c r="M440" s="1"/>
      <c r="N440" s="1"/>
    </row>
    <row r="441" spans="1:14">
      <c r="A441" s="1"/>
      <c r="B441" s="1"/>
      <c r="I441" s="1"/>
      <c r="J441" s="1"/>
      <c r="K441" s="1"/>
      <c r="L441" s="1"/>
      <c r="M441" s="1"/>
      <c r="N441" s="1"/>
    </row>
    <row r="442" spans="1:14">
      <c r="A442" s="1"/>
      <c r="B442" s="1"/>
      <c r="I442" s="1"/>
      <c r="J442" s="1"/>
      <c r="K442" s="1"/>
      <c r="L442" s="1"/>
      <c r="M442" s="1"/>
      <c r="N442" s="1"/>
    </row>
  </sheetData>
  <dataConsolidate/>
  <mergeCells count="58">
    <mergeCell ref="A246:S246"/>
    <mergeCell ref="A254:S254"/>
    <mergeCell ref="A228:T228"/>
    <mergeCell ref="A235:T235"/>
    <mergeCell ref="A236:T236"/>
    <mergeCell ref="A237:T237"/>
    <mergeCell ref="A243:S243"/>
    <mergeCell ref="A208:T208"/>
    <mergeCell ref="A209:T209"/>
    <mergeCell ref="A210:T210"/>
    <mergeCell ref="A216:T216"/>
    <mergeCell ref="A219:T219"/>
    <mergeCell ref="A160:T160"/>
    <mergeCell ref="A202:S202"/>
    <mergeCell ref="A161:T161"/>
    <mergeCell ref="A167:T167"/>
    <mergeCell ref="A170:T170"/>
    <mergeCell ref="A178:T178"/>
    <mergeCell ref="A184:T184"/>
    <mergeCell ref="A185:T185"/>
    <mergeCell ref="A186:T186"/>
    <mergeCell ref="A191:S191"/>
    <mergeCell ref="A194:T194"/>
    <mergeCell ref="A159:T159"/>
    <mergeCell ref="A106:T106"/>
    <mergeCell ref="A107:T107"/>
    <mergeCell ref="A113:S113"/>
    <mergeCell ref="A116:S116"/>
    <mergeCell ref="A124:S124"/>
    <mergeCell ref="A133:T133"/>
    <mergeCell ref="A134:T134"/>
    <mergeCell ref="A135:T135"/>
    <mergeCell ref="A141:S141"/>
    <mergeCell ref="A144:S144"/>
    <mergeCell ref="A152:S152"/>
    <mergeCell ref="A105:T105"/>
    <mergeCell ref="A55:T55"/>
    <mergeCell ref="A56:T56"/>
    <mergeCell ref="A61:S61"/>
    <mergeCell ref="A64:T64"/>
    <mergeCell ref="A72:S72"/>
    <mergeCell ref="A79:T79"/>
    <mergeCell ref="A80:T80"/>
    <mergeCell ref="A81:T81"/>
    <mergeCell ref="A88:T88"/>
    <mergeCell ref="A91:S91"/>
    <mergeCell ref="A99:S99"/>
    <mergeCell ref="A54:T54"/>
    <mergeCell ref="A3:T3"/>
    <mergeCell ref="A4:T4"/>
    <mergeCell ref="A10:S10"/>
    <mergeCell ref="A13:T13"/>
    <mergeCell ref="A23:S23"/>
    <mergeCell ref="A30:T30"/>
    <mergeCell ref="A31:T31"/>
    <mergeCell ref="A37:T37"/>
    <mergeCell ref="A40:T40"/>
    <mergeCell ref="A48:T48"/>
  </mergeCells>
  <pageMargins left="0" right="0" top="0" bottom="0" header="0" footer="0"/>
  <pageSetup paperSize="9" scale="11" orientation="landscape" verticalDpi="26478" r:id="rId1"/>
  <headerFooter alignWithMargins="0"/>
  <rowBreaks count="1" manualBreakCount="1">
    <brk id="28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0"/>
  <sheetViews>
    <sheetView zoomScale="80" workbookViewId="0">
      <pane ySplit="1" topLeftCell="A83" activePane="bottomLeft" state="frozen"/>
      <selection pane="bottomLeft" activeCell="H120" sqref="H120"/>
    </sheetView>
  </sheetViews>
  <sheetFormatPr defaultColWidth="9.109375" defaultRowHeight="13.2"/>
  <cols>
    <col min="1" max="1" width="7.88671875" style="3" customWidth="1"/>
    <col min="2" max="2" width="28.44140625" style="4" customWidth="1"/>
    <col min="3" max="3" width="11.6640625" style="1" customWidth="1"/>
    <col min="4" max="4" width="8.6640625" style="1" customWidth="1"/>
    <col min="5" max="5" width="8.44140625" style="1" customWidth="1"/>
    <col min="6" max="6" width="9" style="1" customWidth="1"/>
    <col min="7" max="7" width="9.33203125" style="1" customWidth="1"/>
    <col min="8" max="8" width="8.109375" style="1" customWidth="1"/>
    <col min="9" max="9" width="10.44140625" style="2" customWidth="1"/>
    <col min="10" max="10" width="10.5546875" style="2" customWidth="1"/>
    <col min="11" max="11" width="9.5546875" style="2" customWidth="1"/>
    <col min="12" max="12" width="11.109375" style="2" customWidth="1"/>
    <col min="13" max="13" width="12.109375" style="2" customWidth="1"/>
    <col min="14" max="14" width="9.5546875" style="2" customWidth="1"/>
    <col min="15" max="15" width="10.88671875" style="1" customWidth="1"/>
    <col min="16" max="17" width="10.44140625" style="1" customWidth="1"/>
    <col min="18" max="18" width="9.44140625" style="1" customWidth="1"/>
    <col min="19" max="19" width="10.33203125" style="1" customWidth="1"/>
    <col min="20" max="20" width="10" style="1" customWidth="1"/>
    <col min="21" max="16384" width="9.109375" style="1"/>
  </cols>
  <sheetData>
    <row r="1" spans="1:20" ht="38.25" customHeight="1">
      <c r="A1" s="52" t="s">
        <v>0</v>
      </c>
      <c r="B1" s="53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3</v>
      </c>
      <c r="K1" s="54" t="s">
        <v>4</v>
      </c>
      <c r="L1" s="54" t="s">
        <v>5</v>
      </c>
      <c r="M1" s="54" t="s">
        <v>6</v>
      </c>
      <c r="N1" s="54" t="s">
        <v>7</v>
      </c>
      <c r="O1" s="54" t="s">
        <v>9</v>
      </c>
      <c r="P1" s="54" t="s">
        <v>3</v>
      </c>
      <c r="Q1" s="54" t="s">
        <v>4</v>
      </c>
      <c r="R1" s="54" t="s">
        <v>5</v>
      </c>
      <c r="S1" s="55" t="s">
        <v>6</v>
      </c>
      <c r="T1" s="56" t="s">
        <v>7</v>
      </c>
    </row>
    <row r="2" spans="1:20" ht="12" customHeigh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0" ht="19.5" customHeight="1">
      <c r="A3" s="257" t="s">
        <v>172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9"/>
    </row>
    <row r="4" spans="1:20" ht="17.25" customHeight="1">
      <c r="A4" s="217" t="s">
        <v>10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6"/>
    </row>
    <row r="5" spans="1:20" ht="18" customHeight="1">
      <c r="A5" s="67" t="s">
        <v>11</v>
      </c>
      <c r="B5" s="6" t="s">
        <v>12</v>
      </c>
      <c r="C5" s="7">
        <v>100</v>
      </c>
      <c r="D5" s="8">
        <v>3.8</v>
      </c>
      <c r="E5" s="8">
        <v>2.75</v>
      </c>
      <c r="F5" s="8">
        <v>19.45</v>
      </c>
      <c r="G5" s="8">
        <v>135.15</v>
      </c>
      <c r="H5" s="8">
        <v>0.52</v>
      </c>
      <c r="I5" s="9">
        <v>180</v>
      </c>
      <c r="J5" s="10">
        <f>D5/100*I5</f>
        <v>6.84</v>
      </c>
      <c r="K5" s="10">
        <f>E5/100*I5</f>
        <v>4.95</v>
      </c>
      <c r="L5" s="10">
        <f>F5/100*I5</f>
        <v>35.01</v>
      </c>
      <c r="M5" s="10">
        <f>G5/100*I5</f>
        <v>243.27000000000004</v>
      </c>
      <c r="N5" s="10">
        <f>H5/100*I5</f>
        <v>0.93599999999999994</v>
      </c>
      <c r="O5" s="7">
        <v>150</v>
      </c>
      <c r="P5" s="8">
        <f>D5/100*O5</f>
        <v>5.7</v>
      </c>
      <c r="Q5" s="8">
        <f>E5/100*O5</f>
        <v>4.125</v>
      </c>
      <c r="R5" s="8">
        <f>F5/100*O5</f>
        <v>29.175000000000001</v>
      </c>
      <c r="S5" s="11">
        <f>G5/100*O5</f>
        <v>202.72500000000002</v>
      </c>
      <c r="T5" s="68">
        <f>H5/100*O5</f>
        <v>0.77999999999999992</v>
      </c>
    </row>
    <row r="6" spans="1:20" ht="15.6">
      <c r="A6" s="91" t="s">
        <v>13</v>
      </c>
      <c r="B6" s="6" t="s">
        <v>14</v>
      </c>
      <c r="C6" s="7">
        <v>100</v>
      </c>
      <c r="D6" s="8">
        <v>24.7</v>
      </c>
      <c r="E6" s="12">
        <v>23.4</v>
      </c>
      <c r="F6" s="8">
        <v>0</v>
      </c>
      <c r="G6" s="8">
        <v>309.60000000000002</v>
      </c>
      <c r="H6" s="8">
        <v>0.28000000000000003</v>
      </c>
      <c r="I6" s="9">
        <v>7</v>
      </c>
      <c r="J6" s="10">
        <f>D6/100*I6</f>
        <v>1.7290000000000001</v>
      </c>
      <c r="K6" s="10">
        <f>E6/100*I6</f>
        <v>1.6379999999999999</v>
      </c>
      <c r="L6" s="10">
        <f>F6/100*I6</f>
        <v>0</v>
      </c>
      <c r="M6" s="10">
        <f>G6/100*I6</f>
        <v>21.672000000000001</v>
      </c>
      <c r="N6" s="10">
        <f>H6/100*I6</f>
        <v>1.9600000000000003E-2</v>
      </c>
      <c r="O6" s="7">
        <v>5</v>
      </c>
      <c r="P6" s="8">
        <f>D6/100*O6</f>
        <v>1.2349999999999999</v>
      </c>
      <c r="Q6" s="8">
        <f>E6/100*O6</f>
        <v>1.17</v>
      </c>
      <c r="R6" s="8">
        <f>F6/100*O6</f>
        <v>0</v>
      </c>
      <c r="S6" s="11">
        <f>G6/100*O6</f>
        <v>15.48</v>
      </c>
      <c r="T6" s="68">
        <f>H6/100*O6</f>
        <v>1.4000000000000002E-2</v>
      </c>
    </row>
    <row r="7" spans="1:20" ht="15.6">
      <c r="A7" s="67">
        <v>88</v>
      </c>
      <c r="B7" s="6" t="s">
        <v>15</v>
      </c>
      <c r="C7" s="7">
        <v>100</v>
      </c>
      <c r="D7" s="8">
        <v>7.5</v>
      </c>
      <c r="E7" s="8">
        <v>2.9</v>
      </c>
      <c r="F7" s="8">
        <v>51.4</v>
      </c>
      <c r="G7" s="8">
        <v>262</v>
      </c>
      <c r="H7" s="8">
        <v>0</v>
      </c>
      <c r="I7" s="9">
        <v>30</v>
      </c>
      <c r="J7" s="10">
        <f>D7/100*I7</f>
        <v>2.25</v>
      </c>
      <c r="K7" s="10">
        <f>E7/100*I7</f>
        <v>0.86999999999999988</v>
      </c>
      <c r="L7" s="10">
        <f>F7/100*I7</f>
        <v>15.42</v>
      </c>
      <c r="M7" s="10">
        <f>G7/100*I7</f>
        <v>78.600000000000009</v>
      </c>
      <c r="N7" s="10">
        <f>H7/100*I7</f>
        <v>0</v>
      </c>
      <c r="O7" s="7">
        <v>30</v>
      </c>
      <c r="P7" s="8">
        <f>D7/100*O7</f>
        <v>2.25</v>
      </c>
      <c r="Q7" s="8">
        <f>E7/100*O7</f>
        <v>0.86999999999999988</v>
      </c>
      <c r="R7" s="8">
        <f>F7/100*O7</f>
        <v>15.42</v>
      </c>
      <c r="S7" s="11">
        <f>G7/100*O7</f>
        <v>78.600000000000009</v>
      </c>
      <c r="T7" s="68">
        <f>H7/100*O7</f>
        <v>0</v>
      </c>
    </row>
    <row r="8" spans="1:20" ht="15.6">
      <c r="A8" s="67" t="s">
        <v>16</v>
      </c>
      <c r="B8" s="12" t="s">
        <v>17</v>
      </c>
      <c r="C8" s="7">
        <v>100</v>
      </c>
      <c r="D8" s="8">
        <v>1.4</v>
      </c>
      <c r="E8" s="8">
        <v>1.1000000000000001</v>
      </c>
      <c r="F8" s="8">
        <v>7.4</v>
      </c>
      <c r="G8" s="8">
        <v>43.5</v>
      </c>
      <c r="H8" s="8">
        <v>0.26</v>
      </c>
      <c r="I8" s="9">
        <v>200</v>
      </c>
      <c r="J8" s="10">
        <f>D8/100*I8</f>
        <v>2.8</v>
      </c>
      <c r="K8" s="10">
        <f>E8/100*I8</f>
        <v>2.2000000000000002</v>
      </c>
      <c r="L8" s="10">
        <f>F8/100*I8</f>
        <v>14.800000000000002</v>
      </c>
      <c r="M8" s="10">
        <f>G8/100*I8</f>
        <v>87</v>
      </c>
      <c r="N8" s="10">
        <f>H8/100*I8</f>
        <v>0.52</v>
      </c>
      <c r="O8" s="7">
        <v>150</v>
      </c>
      <c r="P8" s="8">
        <f>D8/100*O8</f>
        <v>2.0999999999999996</v>
      </c>
      <c r="Q8" s="8">
        <f>E8/100*O8</f>
        <v>1.6500000000000001</v>
      </c>
      <c r="R8" s="8">
        <f>F8/100*O8</f>
        <v>11.100000000000001</v>
      </c>
      <c r="S8" s="11">
        <f>G8/100*O8</f>
        <v>65.25</v>
      </c>
      <c r="T8" s="68">
        <f>H8/100*O8</f>
        <v>0.38999999999999996</v>
      </c>
    </row>
    <row r="9" spans="1:20" ht="15.6">
      <c r="A9" s="69"/>
      <c r="B9" s="16"/>
      <c r="C9" s="17"/>
      <c r="D9" s="17"/>
      <c r="E9" s="17"/>
      <c r="F9" s="17"/>
      <c r="G9" s="17"/>
      <c r="H9" s="17"/>
      <c r="I9" s="18">
        <f>I5+I6+I7+I8</f>
        <v>417</v>
      </c>
      <c r="J9" s="18">
        <f>SUM(J5:J8)</f>
        <v>13.619</v>
      </c>
      <c r="K9" s="18">
        <f>SUM(K5:K8)</f>
        <v>9.6580000000000013</v>
      </c>
      <c r="L9" s="18">
        <f>SUM(L5:L8)</f>
        <v>65.23</v>
      </c>
      <c r="M9" s="18">
        <f>SUM(M5:M8)</f>
        <v>430.54200000000009</v>
      </c>
      <c r="N9" s="18">
        <f>N5+N6+N7+N8</f>
        <v>1.4756</v>
      </c>
      <c r="O9" s="17">
        <f>O5+O6+O7+O8</f>
        <v>335</v>
      </c>
      <c r="P9" s="17">
        <f>SUM(P5:P8)</f>
        <v>11.285</v>
      </c>
      <c r="Q9" s="17">
        <f>SUM(Q5:Q8)</f>
        <v>7.8150000000000004</v>
      </c>
      <c r="R9" s="17">
        <f>SUM(R5:R8)</f>
        <v>55.695</v>
      </c>
      <c r="S9" s="19">
        <f>SUM(S5:S8)</f>
        <v>362.05500000000001</v>
      </c>
      <c r="T9" s="70">
        <f>T5+T6+T7+T8</f>
        <v>1.1839999999999999</v>
      </c>
    </row>
    <row r="10" spans="1:20" ht="15.6">
      <c r="A10" s="217" t="s">
        <v>18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94"/>
    </row>
    <row r="11" spans="1:20" ht="15.6">
      <c r="A11" s="71"/>
      <c r="B11" s="20" t="s">
        <v>19</v>
      </c>
      <c r="C11" s="21">
        <v>100</v>
      </c>
      <c r="D11" s="22"/>
      <c r="E11" s="22"/>
      <c r="F11" s="22">
        <v>6</v>
      </c>
      <c r="G11" s="22">
        <v>24</v>
      </c>
      <c r="H11" s="22">
        <v>2</v>
      </c>
      <c r="I11" s="23">
        <v>100</v>
      </c>
      <c r="J11" s="24">
        <f>D11/100*I11</f>
        <v>0</v>
      </c>
      <c r="K11" s="24">
        <f>E11/100*I11</f>
        <v>0</v>
      </c>
      <c r="L11" s="24">
        <f>F11/100*I11</f>
        <v>6</v>
      </c>
      <c r="M11" s="24">
        <f>G11/100*I11</f>
        <v>24</v>
      </c>
      <c r="N11" s="24">
        <f>H11/100*I11</f>
        <v>2</v>
      </c>
      <c r="O11" s="21">
        <v>100</v>
      </c>
      <c r="P11" s="22">
        <f>D11/100*O11</f>
        <v>0</v>
      </c>
      <c r="Q11" s="22">
        <f>E11/100*O11</f>
        <v>0</v>
      </c>
      <c r="R11" s="22">
        <f>F11/100*O11</f>
        <v>6</v>
      </c>
      <c r="S11" s="25">
        <f>G11/100*O11</f>
        <v>24</v>
      </c>
      <c r="T11" s="72">
        <f>H11/100*O11</f>
        <v>2</v>
      </c>
    </row>
    <row r="12" spans="1:20" ht="15.6">
      <c r="A12" s="73"/>
      <c r="B12" s="13"/>
      <c r="C12" s="7"/>
      <c r="D12" s="7"/>
      <c r="E12" s="7"/>
      <c r="F12" s="7"/>
      <c r="G12" s="7"/>
      <c r="H12" s="7"/>
      <c r="I12" s="9">
        <f t="shared" ref="I12:O12" si="0">I11</f>
        <v>100</v>
      </c>
      <c r="J12" s="9">
        <f t="shared" si="0"/>
        <v>0</v>
      </c>
      <c r="K12" s="9">
        <f t="shared" si="0"/>
        <v>0</v>
      </c>
      <c r="L12" s="9">
        <f t="shared" si="0"/>
        <v>6</v>
      </c>
      <c r="M12" s="9">
        <f t="shared" si="0"/>
        <v>24</v>
      </c>
      <c r="N12" s="9">
        <f t="shared" si="0"/>
        <v>2</v>
      </c>
      <c r="O12" s="7">
        <f t="shared" si="0"/>
        <v>100</v>
      </c>
      <c r="P12" s="7">
        <f>SUM(P11)</f>
        <v>0</v>
      </c>
      <c r="Q12" s="7">
        <f>SUM(Q11)</f>
        <v>0</v>
      </c>
      <c r="R12" s="7">
        <f>SUM(R11)</f>
        <v>6</v>
      </c>
      <c r="S12" s="14">
        <f>SUM(S11)</f>
        <v>24</v>
      </c>
      <c r="T12" s="74">
        <f>T11</f>
        <v>2</v>
      </c>
    </row>
    <row r="13" spans="1:20" ht="15.6">
      <c r="A13" s="217" t="s">
        <v>20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</row>
    <row r="14" spans="1:20" ht="15.6">
      <c r="A14" s="67" t="s">
        <v>21</v>
      </c>
      <c r="B14" s="12" t="s">
        <v>181</v>
      </c>
      <c r="C14" s="7">
        <v>100</v>
      </c>
      <c r="D14" s="8">
        <v>1.33</v>
      </c>
      <c r="E14" s="8">
        <v>7.16</v>
      </c>
      <c r="F14" s="8">
        <v>5.33</v>
      </c>
      <c r="G14" s="8">
        <v>110</v>
      </c>
      <c r="H14" s="8">
        <v>1.87</v>
      </c>
      <c r="I14" s="9">
        <v>50</v>
      </c>
      <c r="J14" s="10">
        <v>1.25</v>
      </c>
      <c r="K14" s="10">
        <v>0.05</v>
      </c>
      <c r="L14" s="10">
        <v>2.08</v>
      </c>
      <c r="M14" s="10">
        <v>13.75</v>
      </c>
      <c r="N14" s="10">
        <v>2.5</v>
      </c>
      <c r="O14" s="7">
        <v>30</v>
      </c>
      <c r="P14" s="8">
        <v>1.25</v>
      </c>
      <c r="Q14" s="8">
        <v>0.05</v>
      </c>
      <c r="R14" s="8">
        <v>2.08</v>
      </c>
      <c r="S14" s="11">
        <v>13.75</v>
      </c>
      <c r="T14" s="75">
        <v>2.5</v>
      </c>
    </row>
    <row r="15" spans="1:20" ht="15.6">
      <c r="A15" s="67" t="s">
        <v>22</v>
      </c>
      <c r="B15" s="6" t="s">
        <v>23</v>
      </c>
      <c r="C15" s="7">
        <v>100</v>
      </c>
      <c r="D15" s="8">
        <v>3.65</v>
      </c>
      <c r="E15" s="8">
        <v>3.85</v>
      </c>
      <c r="F15" s="8">
        <v>7.35</v>
      </c>
      <c r="G15" s="8">
        <v>82.2</v>
      </c>
      <c r="H15" s="8">
        <v>0</v>
      </c>
      <c r="I15" s="9">
        <v>180</v>
      </c>
      <c r="J15" s="10">
        <f t="shared" ref="J15:J21" si="1">D15/100*I15</f>
        <v>6.5699999999999994</v>
      </c>
      <c r="K15" s="10">
        <f t="shared" ref="K15:K21" si="2">E15/100*I15</f>
        <v>6.93</v>
      </c>
      <c r="L15" s="10">
        <f t="shared" ref="L15:L21" si="3">F15/100*I15</f>
        <v>13.229999999999999</v>
      </c>
      <c r="M15" s="10">
        <f t="shared" ref="M15:M21" si="4">G15/100*I15</f>
        <v>147.96</v>
      </c>
      <c r="N15" s="10">
        <f t="shared" ref="N15:N21" si="5">H15/100*I15</f>
        <v>0</v>
      </c>
      <c r="O15" s="7">
        <v>150</v>
      </c>
      <c r="P15" s="8">
        <f t="shared" ref="P15:P21" si="6">D15/100*O15</f>
        <v>5.4749999999999996</v>
      </c>
      <c r="Q15" s="8">
        <f t="shared" ref="Q15:Q21" si="7">E15/100*O15</f>
        <v>5.7750000000000004</v>
      </c>
      <c r="R15" s="8">
        <f t="shared" ref="R15:R21" si="8">F15/100*O15</f>
        <v>11.024999999999999</v>
      </c>
      <c r="S15" s="11">
        <f t="shared" ref="S15:S21" si="9">G15/100*O15</f>
        <v>123.30000000000001</v>
      </c>
      <c r="T15" s="68">
        <f t="shared" ref="T15:T21" si="10">H15/100*O15</f>
        <v>0</v>
      </c>
    </row>
    <row r="16" spans="1:20" ht="15.6">
      <c r="A16" s="67" t="s">
        <v>24</v>
      </c>
      <c r="B16" s="12" t="s">
        <v>25</v>
      </c>
      <c r="C16" s="7">
        <v>100</v>
      </c>
      <c r="D16" s="8">
        <v>15</v>
      </c>
      <c r="E16" s="8">
        <v>21.29</v>
      </c>
      <c r="F16" s="8">
        <v>15.14</v>
      </c>
      <c r="G16" s="8">
        <v>314.29000000000002</v>
      </c>
      <c r="H16" s="8">
        <v>0.39</v>
      </c>
      <c r="I16" s="9">
        <v>70</v>
      </c>
      <c r="J16" s="10">
        <f t="shared" si="1"/>
        <v>10.5</v>
      </c>
      <c r="K16" s="10">
        <f t="shared" si="2"/>
        <v>14.902999999999999</v>
      </c>
      <c r="L16" s="10">
        <f t="shared" si="3"/>
        <v>10.598000000000001</v>
      </c>
      <c r="M16" s="10">
        <f t="shared" si="4"/>
        <v>220.00300000000001</v>
      </c>
      <c r="N16" s="10">
        <f t="shared" si="5"/>
        <v>0.27300000000000002</v>
      </c>
      <c r="O16" s="7">
        <v>50</v>
      </c>
      <c r="P16" s="8">
        <f t="shared" si="6"/>
        <v>7.5</v>
      </c>
      <c r="Q16" s="8">
        <f t="shared" si="7"/>
        <v>10.645</v>
      </c>
      <c r="R16" s="8">
        <f t="shared" si="8"/>
        <v>7.57</v>
      </c>
      <c r="S16" s="11">
        <f t="shared" si="9"/>
        <v>157.14500000000001</v>
      </c>
      <c r="T16" s="68">
        <f t="shared" si="10"/>
        <v>0.19500000000000001</v>
      </c>
    </row>
    <row r="17" spans="1:20" ht="15.6">
      <c r="A17" s="67" t="s">
        <v>26</v>
      </c>
      <c r="B17" s="12" t="s">
        <v>27</v>
      </c>
      <c r="C17" s="7">
        <v>100</v>
      </c>
      <c r="D17" s="8">
        <v>1.85</v>
      </c>
      <c r="E17" s="8">
        <v>2.92</v>
      </c>
      <c r="F17" s="8">
        <v>19.62</v>
      </c>
      <c r="G17" s="8">
        <v>114.62</v>
      </c>
      <c r="H17" s="8">
        <v>0</v>
      </c>
      <c r="I17" s="9">
        <v>130</v>
      </c>
      <c r="J17" s="10">
        <f t="shared" si="1"/>
        <v>2.4050000000000002</v>
      </c>
      <c r="K17" s="10">
        <f t="shared" si="2"/>
        <v>3.7959999999999998</v>
      </c>
      <c r="L17" s="10">
        <f t="shared" si="3"/>
        <v>25.506</v>
      </c>
      <c r="M17" s="10">
        <f t="shared" si="4"/>
        <v>149.006</v>
      </c>
      <c r="N17" s="10">
        <f t="shared" si="5"/>
        <v>0</v>
      </c>
      <c r="O17" s="7">
        <v>100</v>
      </c>
      <c r="P17" s="8">
        <f t="shared" si="6"/>
        <v>1.8500000000000003</v>
      </c>
      <c r="Q17" s="8">
        <f t="shared" si="7"/>
        <v>2.92</v>
      </c>
      <c r="R17" s="8">
        <f t="shared" si="8"/>
        <v>19.62</v>
      </c>
      <c r="S17" s="11">
        <f t="shared" si="9"/>
        <v>114.62</v>
      </c>
      <c r="T17" s="68">
        <f t="shared" si="10"/>
        <v>0</v>
      </c>
    </row>
    <row r="18" spans="1:20" ht="15.6">
      <c r="A18" s="67" t="s">
        <v>28</v>
      </c>
      <c r="B18" s="12" t="s">
        <v>29</v>
      </c>
      <c r="C18" s="7">
        <v>100</v>
      </c>
      <c r="D18" s="8">
        <v>0.45</v>
      </c>
      <c r="E18" s="8">
        <v>0.02</v>
      </c>
      <c r="F18" s="8">
        <v>10.3</v>
      </c>
      <c r="G18" s="8">
        <v>44.5</v>
      </c>
      <c r="H18" s="8">
        <v>7.0000000000000007E-2</v>
      </c>
      <c r="I18" s="9">
        <v>200</v>
      </c>
      <c r="J18" s="10">
        <f t="shared" si="1"/>
        <v>0.90000000000000013</v>
      </c>
      <c r="K18" s="10">
        <f t="shared" si="2"/>
        <v>0.04</v>
      </c>
      <c r="L18" s="10">
        <f t="shared" si="3"/>
        <v>20.6</v>
      </c>
      <c r="M18" s="10">
        <f t="shared" si="4"/>
        <v>89</v>
      </c>
      <c r="N18" s="10">
        <f t="shared" si="5"/>
        <v>0.14000000000000001</v>
      </c>
      <c r="O18" s="7">
        <v>150</v>
      </c>
      <c r="P18" s="8">
        <f t="shared" si="6"/>
        <v>0.67500000000000004</v>
      </c>
      <c r="Q18" s="8">
        <f t="shared" si="7"/>
        <v>3.0000000000000002E-2</v>
      </c>
      <c r="R18" s="8">
        <f t="shared" si="8"/>
        <v>15.450000000000001</v>
      </c>
      <c r="S18" s="11">
        <f t="shared" si="9"/>
        <v>66.75</v>
      </c>
      <c r="T18" s="68">
        <f t="shared" si="10"/>
        <v>0.10500000000000001</v>
      </c>
    </row>
    <row r="19" spans="1:20" ht="15.6">
      <c r="A19" s="67"/>
      <c r="B19" s="12" t="s">
        <v>30</v>
      </c>
      <c r="C19" s="7">
        <v>100</v>
      </c>
      <c r="D19" s="8">
        <v>7.3</v>
      </c>
      <c r="E19" s="8">
        <v>1.3</v>
      </c>
      <c r="F19" s="8">
        <v>36.4</v>
      </c>
      <c r="G19" s="8">
        <v>262</v>
      </c>
      <c r="H19" s="8">
        <v>0</v>
      </c>
      <c r="I19" s="9">
        <v>40</v>
      </c>
      <c r="J19" s="10">
        <f t="shared" si="1"/>
        <v>2.92</v>
      </c>
      <c r="K19" s="10">
        <f t="shared" si="2"/>
        <v>0.52</v>
      </c>
      <c r="L19" s="10">
        <f t="shared" si="3"/>
        <v>14.559999999999999</v>
      </c>
      <c r="M19" s="10">
        <f t="shared" si="4"/>
        <v>104.80000000000001</v>
      </c>
      <c r="N19" s="10">
        <f t="shared" si="5"/>
        <v>0</v>
      </c>
      <c r="O19" s="7">
        <v>30</v>
      </c>
      <c r="P19" s="8">
        <f t="shared" si="6"/>
        <v>2.19</v>
      </c>
      <c r="Q19" s="8">
        <f t="shared" si="7"/>
        <v>0.39</v>
      </c>
      <c r="R19" s="8">
        <f t="shared" si="8"/>
        <v>10.92</v>
      </c>
      <c r="S19" s="11">
        <f t="shared" si="9"/>
        <v>78.600000000000009</v>
      </c>
      <c r="T19" s="68">
        <f t="shared" si="10"/>
        <v>0</v>
      </c>
    </row>
    <row r="20" spans="1:20" ht="15.6">
      <c r="A20" s="67" t="s">
        <v>31</v>
      </c>
      <c r="B20" s="12" t="s">
        <v>32</v>
      </c>
      <c r="C20" s="7">
        <v>100</v>
      </c>
      <c r="D20" s="8">
        <v>2.2000000000000002</v>
      </c>
      <c r="E20" s="8">
        <v>3</v>
      </c>
      <c r="F20" s="8">
        <v>7.6</v>
      </c>
      <c r="G20" s="8">
        <v>66</v>
      </c>
      <c r="H20" s="8">
        <v>2.7</v>
      </c>
      <c r="I20" s="9">
        <v>50</v>
      </c>
      <c r="J20" s="10">
        <f t="shared" si="1"/>
        <v>1.1000000000000001</v>
      </c>
      <c r="K20" s="10">
        <f t="shared" si="2"/>
        <v>1.5</v>
      </c>
      <c r="L20" s="10">
        <f t="shared" si="3"/>
        <v>3.8</v>
      </c>
      <c r="M20" s="10">
        <f t="shared" si="4"/>
        <v>33</v>
      </c>
      <c r="N20" s="10">
        <f t="shared" si="5"/>
        <v>1.35</v>
      </c>
      <c r="O20" s="7">
        <v>30</v>
      </c>
      <c r="P20" s="8">
        <f t="shared" si="6"/>
        <v>0.66</v>
      </c>
      <c r="Q20" s="8">
        <f t="shared" si="7"/>
        <v>0.89999999999999991</v>
      </c>
      <c r="R20" s="8">
        <f t="shared" si="8"/>
        <v>2.2799999999999998</v>
      </c>
      <c r="S20" s="11">
        <f t="shared" si="9"/>
        <v>19.8</v>
      </c>
      <c r="T20" s="68">
        <f t="shared" si="10"/>
        <v>0.81</v>
      </c>
    </row>
    <row r="21" spans="1:20" ht="15.6">
      <c r="A21" s="67"/>
      <c r="B21" s="12"/>
      <c r="C21" s="7">
        <v>100</v>
      </c>
      <c r="D21" s="8"/>
      <c r="E21" s="8"/>
      <c r="F21" s="8"/>
      <c r="G21" s="8"/>
      <c r="H21" s="8"/>
      <c r="I21" s="9"/>
      <c r="J21" s="10">
        <f t="shared" si="1"/>
        <v>0</v>
      </c>
      <c r="K21" s="10">
        <f t="shared" si="2"/>
        <v>0</v>
      </c>
      <c r="L21" s="10">
        <f t="shared" si="3"/>
        <v>0</v>
      </c>
      <c r="M21" s="10">
        <f t="shared" si="4"/>
        <v>0</v>
      </c>
      <c r="N21" s="10">
        <f t="shared" si="5"/>
        <v>0</v>
      </c>
      <c r="O21" s="7"/>
      <c r="P21" s="8">
        <f t="shared" si="6"/>
        <v>0</v>
      </c>
      <c r="Q21" s="8">
        <f t="shared" si="7"/>
        <v>0</v>
      </c>
      <c r="R21" s="8">
        <f t="shared" si="8"/>
        <v>0</v>
      </c>
      <c r="S21" s="11">
        <f t="shared" si="9"/>
        <v>0</v>
      </c>
      <c r="T21" s="68">
        <f t="shared" si="10"/>
        <v>0</v>
      </c>
    </row>
    <row r="22" spans="1:20" ht="15.6">
      <c r="A22" s="69"/>
      <c r="B22" s="16"/>
      <c r="C22" s="17"/>
      <c r="D22" s="17"/>
      <c r="E22" s="17"/>
      <c r="F22" s="17"/>
      <c r="G22" s="17"/>
      <c r="H22" s="17"/>
      <c r="I22" s="18">
        <f>I14+I15+I16+I17+I18+I19+I21</f>
        <v>670</v>
      </c>
      <c r="J22" s="18">
        <f>SUM(J15:J21)</f>
        <v>24.395000000000003</v>
      </c>
      <c r="K22" s="18">
        <f>SUM(K15:K21)</f>
        <v>27.688999999999997</v>
      </c>
      <c r="L22" s="18">
        <f>SUM(L15:L21)</f>
        <v>88.293999999999997</v>
      </c>
      <c r="M22" s="18">
        <f>SUM(M14:M21)</f>
        <v>757.51900000000001</v>
      </c>
      <c r="N22" s="18">
        <f>N14+N15+N16+N17+N18+N19+N21</f>
        <v>2.9130000000000003</v>
      </c>
      <c r="O22" s="17">
        <f>O14+O15+O16+O17+O18+O19+O21</f>
        <v>510</v>
      </c>
      <c r="P22" s="17">
        <f>SUM(P14:P21)</f>
        <v>19.600000000000001</v>
      </c>
      <c r="Q22" s="17">
        <f>SUM(Q14:Q21)</f>
        <v>20.71</v>
      </c>
      <c r="R22" s="17">
        <f>SUM(R14:R21)</f>
        <v>68.945000000000007</v>
      </c>
      <c r="S22" s="19">
        <f>SUM(S14:S21)</f>
        <v>573.96500000000003</v>
      </c>
      <c r="T22" s="70">
        <f>T14+T15+T16+T17+T18+T19+T21</f>
        <v>2.8</v>
      </c>
    </row>
    <row r="23" spans="1:20" ht="15.6">
      <c r="A23" s="217" t="s">
        <v>33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94"/>
    </row>
    <row r="24" spans="1:20" ht="15.6">
      <c r="A24" s="71"/>
      <c r="B24" s="6" t="s">
        <v>15</v>
      </c>
      <c r="C24" s="7">
        <v>100</v>
      </c>
      <c r="D24" s="8">
        <v>7.5</v>
      </c>
      <c r="E24" s="8">
        <v>2.9</v>
      </c>
      <c r="F24" s="8">
        <v>51.4</v>
      </c>
      <c r="G24" s="8">
        <v>262</v>
      </c>
      <c r="H24" s="8">
        <v>0</v>
      </c>
      <c r="I24" s="23">
        <v>60</v>
      </c>
      <c r="J24" s="24">
        <f>D24/C24*I24</f>
        <v>4.5</v>
      </c>
      <c r="K24" s="24">
        <f>E24/100*I24</f>
        <v>1.7399999999999998</v>
      </c>
      <c r="L24" s="24">
        <f>F24/100*I24</f>
        <v>30.84</v>
      </c>
      <c r="M24" s="24">
        <f>G24/100*I24</f>
        <v>157.20000000000002</v>
      </c>
      <c r="N24" s="24">
        <f>H24/100*I24</f>
        <v>0</v>
      </c>
      <c r="O24" s="21">
        <v>60</v>
      </c>
      <c r="P24" s="22">
        <f>D24/100*O24</f>
        <v>4.5</v>
      </c>
      <c r="Q24" s="22">
        <f>E24/100*O24</f>
        <v>1.7399999999999998</v>
      </c>
      <c r="R24" s="22">
        <f>F24/100*O24</f>
        <v>30.84</v>
      </c>
      <c r="S24" s="25">
        <f>G24/100*O24</f>
        <v>157.20000000000002</v>
      </c>
      <c r="T24" s="72">
        <f>H24/100*O24</f>
        <v>0</v>
      </c>
    </row>
    <row r="25" spans="1:20" ht="15.6">
      <c r="A25" s="67"/>
      <c r="B25" s="12" t="s">
        <v>34</v>
      </c>
      <c r="C25" s="7">
        <v>100</v>
      </c>
      <c r="D25" s="8">
        <v>5</v>
      </c>
      <c r="E25" s="8">
        <v>3.2</v>
      </c>
      <c r="F25" s="8">
        <v>3.5</v>
      </c>
      <c r="G25" s="8">
        <v>62.8</v>
      </c>
      <c r="H25" s="8">
        <v>0.6</v>
      </c>
      <c r="I25" s="9">
        <v>200</v>
      </c>
      <c r="J25" s="10">
        <f>D25/100*I25</f>
        <v>10</v>
      </c>
      <c r="K25" s="10">
        <f>E25/100*I25</f>
        <v>6.4</v>
      </c>
      <c r="L25" s="10">
        <f>F25/100*I25</f>
        <v>7.0000000000000009</v>
      </c>
      <c r="M25" s="10">
        <f>G25/100*I25</f>
        <v>125.6</v>
      </c>
      <c r="N25" s="10">
        <f>H25/100*I25</f>
        <v>1.2</v>
      </c>
      <c r="O25" s="7">
        <v>150</v>
      </c>
      <c r="P25" s="8">
        <f>D25/100*O25</f>
        <v>7.5</v>
      </c>
      <c r="Q25" s="8">
        <f>E25/100*O25</f>
        <v>4.8</v>
      </c>
      <c r="R25" s="8">
        <f>F25/100*O25</f>
        <v>5.2500000000000009</v>
      </c>
      <c r="S25" s="11">
        <f>G25/100*O25</f>
        <v>94.2</v>
      </c>
      <c r="T25" s="68">
        <f>H25/100*O25</f>
        <v>0.9</v>
      </c>
    </row>
    <row r="26" spans="1:20" ht="15.6">
      <c r="A26" s="67" t="s">
        <v>35</v>
      </c>
      <c r="B26" s="12" t="s">
        <v>36</v>
      </c>
      <c r="C26" s="7">
        <v>100</v>
      </c>
      <c r="D26" s="8">
        <v>9.67</v>
      </c>
      <c r="E26" s="8">
        <v>15.33</v>
      </c>
      <c r="F26" s="8">
        <v>1.78</v>
      </c>
      <c r="G26" s="8">
        <v>183.33</v>
      </c>
      <c r="H26" s="8">
        <v>0.14000000000000001</v>
      </c>
      <c r="I26" s="9">
        <v>90</v>
      </c>
      <c r="J26" s="10">
        <f>D26/C26*I26</f>
        <v>8.7029999999999994</v>
      </c>
      <c r="K26" s="10">
        <f>E26/C26*I26</f>
        <v>13.796999999999999</v>
      </c>
      <c r="L26" s="10">
        <f>F26/C26*I26</f>
        <v>1.6020000000000001</v>
      </c>
      <c r="M26" s="10">
        <f>G26/C26*I26</f>
        <v>164.99700000000001</v>
      </c>
      <c r="N26" s="10">
        <f>H26/C26*I26</f>
        <v>0.12600000000000003</v>
      </c>
      <c r="O26" s="7"/>
      <c r="P26" s="8"/>
      <c r="Q26" s="8"/>
      <c r="R26" s="8"/>
      <c r="S26" s="11"/>
      <c r="T26" s="68"/>
    </row>
    <row r="27" spans="1:20" ht="15.75" customHeight="1">
      <c r="A27" s="73"/>
      <c r="B27" s="13"/>
      <c r="C27" s="7"/>
      <c r="D27" s="7"/>
      <c r="E27" s="7"/>
      <c r="F27" s="7"/>
      <c r="G27" s="7"/>
      <c r="H27" s="7"/>
      <c r="I27" s="9">
        <f>I24+I25+I26</f>
        <v>350</v>
      </c>
      <c r="J27" s="9">
        <f>SUM(J24+J25+J26)</f>
        <v>23.202999999999999</v>
      </c>
      <c r="K27" s="9">
        <f>SUM(K24+K25+K26)</f>
        <v>21.936999999999998</v>
      </c>
      <c r="L27" s="9">
        <f>SUM(L24+L25+L26)</f>
        <v>39.442</v>
      </c>
      <c r="M27" s="9">
        <f>M24+M25+M26</f>
        <v>447.79700000000003</v>
      </c>
      <c r="N27" s="9">
        <f>N24+N25+N26</f>
        <v>1.3260000000000001</v>
      </c>
      <c r="O27" s="7">
        <f>O24+O25</f>
        <v>210</v>
      </c>
      <c r="P27" s="7">
        <f>SUM(P24:P25)</f>
        <v>12</v>
      </c>
      <c r="Q27" s="7">
        <f>SUM(Q24:Q25)</f>
        <v>6.5399999999999991</v>
      </c>
      <c r="R27" s="7">
        <f>SUM(R24:R25)</f>
        <v>36.090000000000003</v>
      </c>
      <c r="S27" s="14">
        <f>SUM(S24:S25)</f>
        <v>251.40000000000003</v>
      </c>
      <c r="T27" s="74">
        <f>T24+T25</f>
        <v>0.9</v>
      </c>
    </row>
    <row r="28" spans="1:20" ht="15.6">
      <c r="A28" s="100"/>
      <c r="B28" s="101"/>
      <c r="C28" s="102"/>
      <c r="D28" s="102"/>
      <c r="E28" s="102"/>
      <c r="F28" s="102"/>
      <c r="G28" s="102"/>
      <c r="H28" s="102"/>
      <c r="I28" s="103">
        <f t="shared" ref="I28:T28" si="11">I9+I12+I22+I27</f>
        <v>1537</v>
      </c>
      <c r="J28" s="103">
        <f t="shared" si="11"/>
        <v>61.216999999999999</v>
      </c>
      <c r="K28" s="103">
        <f t="shared" si="11"/>
        <v>59.283999999999992</v>
      </c>
      <c r="L28" s="103">
        <f t="shared" si="11"/>
        <v>198.96600000000001</v>
      </c>
      <c r="M28" s="103">
        <f t="shared" si="11"/>
        <v>1659.8580000000002</v>
      </c>
      <c r="N28" s="103">
        <f t="shared" si="11"/>
        <v>7.7146000000000008</v>
      </c>
      <c r="O28" s="103">
        <f t="shared" si="11"/>
        <v>1155</v>
      </c>
      <c r="P28" s="103">
        <f t="shared" si="11"/>
        <v>42.885000000000005</v>
      </c>
      <c r="Q28" s="103">
        <f t="shared" si="11"/>
        <v>35.064999999999998</v>
      </c>
      <c r="R28" s="103">
        <f t="shared" si="11"/>
        <v>166.73000000000002</v>
      </c>
      <c r="S28" s="103">
        <f t="shared" si="11"/>
        <v>1211.42</v>
      </c>
      <c r="T28" s="104">
        <f t="shared" si="11"/>
        <v>6.8840000000000003</v>
      </c>
    </row>
    <row r="29" spans="1:20" ht="12" customHeight="1">
      <c r="A29" s="78"/>
      <c r="B29" s="57"/>
      <c r="C29" s="58"/>
      <c r="D29" s="58"/>
      <c r="E29" s="58"/>
      <c r="F29" s="58"/>
      <c r="G29" s="58"/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79"/>
    </row>
    <row r="30" spans="1:20" ht="19.5" customHeight="1">
      <c r="A30" s="260" t="s">
        <v>37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2"/>
    </row>
    <row r="31" spans="1:20" ht="17.25" customHeight="1">
      <c r="A31" s="217" t="s">
        <v>10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6"/>
    </row>
    <row r="32" spans="1:20" ht="17.25" customHeight="1">
      <c r="A32" s="67" t="s">
        <v>176</v>
      </c>
      <c r="B32" s="6" t="s">
        <v>177</v>
      </c>
      <c r="C32" s="7">
        <v>100</v>
      </c>
      <c r="D32" s="8">
        <v>1.8</v>
      </c>
      <c r="E32" s="8">
        <v>2.2999999999999998</v>
      </c>
      <c r="F32" s="8">
        <v>60.15</v>
      </c>
      <c r="G32" s="8">
        <v>76</v>
      </c>
      <c r="H32" s="8"/>
      <c r="I32" s="9">
        <v>180</v>
      </c>
      <c r="J32" s="10">
        <f>D32/100*I32</f>
        <v>3.24</v>
      </c>
      <c r="K32" s="10">
        <f>E32/100*I32</f>
        <v>4.1399999999999997</v>
      </c>
      <c r="L32" s="10">
        <f>F32/100*I32</f>
        <v>108.27000000000001</v>
      </c>
      <c r="M32" s="10">
        <f>G32/100*I32</f>
        <v>136.80000000000001</v>
      </c>
      <c r="N32" s="10">
        <f>H32/100*I32</f>
        <v>0</v>
      </c>
      <c r="O32" s="7">
        <v>130</v>
      </c>
      <c r="P32" s="8">
        <f>D32/100*O32</f>
        <v>2.3400000000000003</v>
      </c>
      <c r="Q32" s="8">
        <f>E32/100*O32</f>
        <v>2.9899999999999998</v>
      </c>
      <c r="R32" s="8">
        <f>F32/100*O32</f>
        <v>78.195000000000007</v>
      </c>
      <c r="S32" s="11">
        <f>G32/100*O32</f>
        <v>98.8</v>
      </c>
      <c r="T32" s="68">
        <f>H32/100*O32</f>
        <v>0</v>
      </c>
    </row>
    <row r="33" spans="1:20" ht="17.25" customHeight="1">
      <c r="A33" s="67" t="s">
        <v>39</v>
      </c>
      <c r="B33" s="6" t="s">
        <v>40</v>
      </c>
      <c r="C33" s="7">
        <v>100</v>
      </c>
      <c r="D33" s="8">
        <v>0.05</v>
      </c>
      <c r="E33" s="8">
        <v>0.02</v>
      </c>
      <c r="F33" s="8">
        <v>4.55</v>
      </c>
      <c r="G33" s="8">
        <v>12.5</v>
      </c>
      <c r="H33" s="8">
        <v>0</v>
      </c>
      <c r="I33" s="9">
        <v>200</v>
      </c>
      <c r="J33" s="10">
        <f>D33/C33*I33</f>
        <v>0.1</v>
      </c>
      <c r="K33" s="10">
        <f>E33/C33*I33</f>
        <v>0.04</v>
      </c>
      <c r="L33" s="10">
        <f>F33/C33*I33</f>
        <v>9.1</v>
      </c>
      <c r="M33" s="10">
        <f>G33/C33*I33</f>
        <v>25</v>
      </c>
      <c r="N33" s="10">
        <v>0</v>
      </c>
      <c r="O33" s="7">
        <v>150</v>
      </c>
      <c r="P33" s="8">
        <f>D33/C33*O33</f>
        <v>7.4999999999999997E-2</v>
      </c>
      <c r="Q33" s="8">
        <f>E33/C33*O33</f>
        <v>3.0000000000000002E-2</v>
      </c>
      <c r="R33" s="8">
        <f>F33/C33*O33</f>
        <v>6.8250000000000002</v>
      </c>
      <c r="S33" s="11">
        <f>G33/C33*O33</f>
        <v>18.75</v>
      </c>
      <c r="T33" s="68">
        <v>0</v>
      </c>
    </row>
    <row r="34" spans="1:20" ht="15.6">
      <c r="A34" s="67">
        <v>88</v>
      </c>
      <c r="B34" s="6" t="s">
        <v>15</v>
      </c>
      <c r="C34" s="7">
        <v>100</v>
      </c>
      <c r="D34" s="8">
        <v>7.5</v>
      </c>
      <c r="E34" s="8">
        <v>2.9</v>
      </c>
      <c r="F34" s="8">
        <v>51.4</v>
      </c>
      <c r="G34" s="8">
        <v>262</v>
      </c>
      <c r="H34" s="8">
        <v>0</v>
      </c>
      <c r="I34" s="9">
        <v>30</v>
      </c>
      <c r="J34" s="10">
        <f>D34/100*I34</f>
        <v>2.25</v>
      </c>
      <c r="K34" s="10">
        <f>E34/100*I34</f>
        <v>0.86999999999999988</v>
      </c>
      <c r="L34" s="10">
        <f>F34/100*I34</f>
        <v>15.42</v>
      </c>
      <c r="M34" s="10">
        <f>G34/100*I34</f>
        <v>78.600000000000009</v>
      </c>
      <c r="N34" s="10">
        <f>H34/100*I34</f>
        <v>0</v>
      </c>
      <c r="O34" s="7">
        <v>30</v>
      </c>
      <c r="P34" s="8">
        <f>D34/100*O34</f>
        <v>2.25</v>
      </c>
      <c r="Q34" s="8">
        <f>E34/100*O34</f>
        <v>0.86999999999999988</v>
      </c>
      <c r="R34" s="8">
        <f>F34/100*O34</f>
        <v>15.42</v>
      </c>
      <c r="S34" s="11">
        <f>G34/100*O34</f>
        <v>78.600000000000009</v>
      </c>
      <c r="T34" s="68">
        <f>H34/100*O34</f>
        <v>0</v>
      </c>
    </row>
    <row r="35" spans="1:20" ht="15.6">
      <c r="A35" s="67" t="s">
        <v>41</v>
      </c>
      <c r="B35" s="6" t="s">
        <v>42</v>
      </c>
      <c r="C35" s="7">
        <v>100</v>
      </c>
      <c r="D35" s="8">
        <v>1</v>
      </c>
      <c r="E35" s="8">
        <v>72.5</v>
      </c>
      <c r="F35" s="8">
        <v>1.4</v>
      </c>
      <c r="G35" s="8">
        <v>662</v>
      </c>
      <c r="H35" s="8">
        <v>0</v>
      </c>
      <c r="I35" s="9">
        <v>10</v>
      </c>
      <c r="J35" s="10">
        <f>D35/100*I35</f>
        <v>0.1</v>
      </c>
      <c r="K35" s="10">
        <f>E35/100*I35</f>
        <v>7.25</v>
      </c>
      <c r="L35" s="10">
        <f>F35/100*I35</f>
        <v>0.13999999999999999</v>
      </c>
      <c r="M35" s="10">
        <f>G35/100*I35</f>
        <v>66.2</v>
      </c>
      <c r="N35" s="10">
        <f>H35/100*I35</f>
        <v>0</v>
      </c>
      <c r="O35" s="7">
        <v>5</v>
      </c>
      <c r="P35" s="8">
        <f>D35/100*O35</f>
        <v>0.05</v>
      </c>
      <c r="Q35" s="8">
        <f>E35/100*O35</f>
        <v>3.625</v>
      </c>
      <c r="R35" s="8">
        <f>F35/100*O35</f>
        <v>6.9999999999999993E-2</v>
      </c>
      <c r="S35" s="11">
        <f>G35/100*O35</f>
        <v>33.1</v>
      </c>
      <c r="T35" s="68">
        <f>H35/100*O35</f>
        <v>0</v>
      </c>
    </row>
    <row r="36" spans="1:20" ht="15.6">
      <c r="A36" s="73"/>
      <c r="B36" s="13"/>
      <c r="C36" s="7"/>
      <c r="D36" s="7"/>
      <c r="E36" s="7"/>
      <c r="F36" s="7"/>
      <c r="G36" s="7"/>
      <c r="H36" s="7"/>
      <c r="I36" s="9">
        <f>SUM(I32:I35)</f>
        <v>420</v>
      </c>
      <c r="J36" s="9">
        <f>SUM(J32:J35)</f>
        <v>5.6899999999999995</v>
      </c>
      <c r="K36" s="9">
        <f>SUM(K32:K35)</f>
        <v>12.3</v>
      </c>
      <c r="L36" s="9">
        <f>SUM(L32:L35)</f>
        <v>132.92999999999998</v>
      </c>
      <c r="M36" s="9">
        <f>M32+M33+M34+M35</f>
        <v>306.60000000000002</v>
      </c>
      <c r="N36" s="9">
        <f>N32+N34+N35</f>
        <v>0</v>
      </c>
      <c r="O36" s="7">
        <f>O32+O34+O35</f>
        <v>165</v>
      </c>
      <c r="P36" s="7">
        <f>SUM(P32:P35)</f>
        <v>4.7150000000000007</v>
      </c>
      <c r="Q36" s="7">
        <f>SUM(Q32:Q35)</f>
        <v>7.5149999999999997</v>
      </c>
      <c r="R36" s="7">
        <f>SUM(R32:R35)</f>
        <v>100.51</v>
      </c>
      <c r="S36" s="14">
        <f>SUM(S32:S35)</f>
        <v>229.25</v>
      </c>
      <c r="T36" s="74">
        <f>T32+T34+T35</f>
        <v>0</v>
      </c>
    </row>
    <row r="37" spans="1:20" ht="16.5" customHeight="1">
      <c r="A37" s="217" t="s">
        <v>18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6"/>
    </row>
    <row r="38" spans="1:20" ht="15.6">
      <c r="A38" s="67"/>
      <c r="B38" s="20" t="s">
        <v>19</v>
      </c>
      <c r="C38" s="21">
        <v>100</v>
      </c>
      <c r="D38" s="22"/>
      <c r="E38" s="22"/>
      <c r="F38" s="22">
        <v>6</v>
      </c>
      <c r="G38" s="22">
        <v>24</v>
      </c>
      <c r="H38" s="22">
        <v>2</v>
      </c>
      <c r="I38" s="9">
        <v>100</v>
      </c>
      <c r="J38" s="10">
        <f>D38/100*I38</f>
        <v>0</v>
      </c>
      <c r="K38" s="10">
        <f>E38/100*I38</f>
        <v>0</v>
      </c>
      <c r="L38" s="10">
        <f>F38/100*I38</f>
        <v>6</v>
      </c>
      <c r="M38" s="10">
        <v>70.5</v>
      </c>
      <c r="N38" s="10">
        <f>H38/100*I38</f>
        <v>2</v>
      </c>
      <c r="O38" s="7">
        <v>100</v>
      </c>
      <c r="P38" s="8">
        <f>D38/100*O38</f>
        <v>0</v>
      </c>
      <c r="Q38" s="8">
        <f>E38/100*O38</f>
        <v>0</v>
      </c>
      <c r="R38" s="8">
        <f>F38/100*O38</f>
        <v>6</v>
      </c>
      <c r="S38" s="11">
        <f>G38/100*O38</f>
        <v>24</v>
      </c>
      <c r="T38" s="68">
        <f>H38/100*O38</f>
        <v>2</v>
      </c>
    </row>
    <row r="39" spans="1:20" ht="15.6">
      <c r="A39" s="73"/>
      <c r="B39" s="13"/>
      <c r="C39" s="7"/>
      <c r="D39" s="7"/>
      <c r="E39" s="7"/>
      <c r="F39" s="7"/>
      <c r="G39" s="7"/>
      <c r="H39" s="7"/>
      <c r="I39" s="9">
        <v>100</v>
      </c>
      <c r="J39" s="9">
        <f t="shared" ref="J39:O39" si="12">J38</f>
        <v>0</v>
      </c>
      <c r="K39" s="9">
        <f t="shared" si="12"/>
        <v>0</v>
      </c>
      <c r="L39" s="9">
        <f t="shared" si="12"/>
        <v>6</v>
      </c>
      <c r="M39" s="9">
        <f t="shared" si="12"/>
        <v>70.5</v>
      </c>
      <c r="N39" s="9">
        <f t="shared" si="12"/>
        <v>2</v>
      </c>
      <c r="O39" s="7">
        <f t="shared" si="12"/>
        <v>100</v>
      </c>
      <c r="P39" s="7">
        <f>SUM(P38)</f>
        <v>0</v>
      </c>
      <c r="Q39" s="7">
        <f>SUM(Q38)</f>
        <v>0</v>
      </c>
      <c r="R39" s="7">
        <f>SUM(R38)</f>
        <v>6</v>
      </c>
      <c r="S39" s="14">
        <f>SUM(S38)</f>
        <v>24</v>
      </c>
      <c r="T39" s="74">
        <f>T38</f>
        <v>2</v>
      </c>
    </row>
    <row r="40" spans="1:20" ht="15" customHeight="1">
      <c r="A40" s="217" t="s">
        <v>20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6"/>
    </row>
    <row r="41" spans="1:20" ht="15.6">
      <c r="A41" s="67" t="s">
        <v>43</v>
      </c>
      <c r="B41" s="6" t="s">
        <v>44</v>
      </c>
      <c r="C41" s="7">
        <v>100</v>
      </c>
      <c r="D41" s="8">
        <v>1</v>
      </c>
      <c r="E41" s="8">
        <v>4.5</v>
      </c>
      <c r="F41" s="8">
        <v>14.5</v>
      </c>
      <c r="G41" s="8">
        <v>100</v>
      </c>
      <c r="H41" s="8">
        <v>3.83</v>
      </c>
      <c r="I41" s="9">
        <v>50</v>
      </c>
      <c r="J41" s="10">
        <f t="shared" ref="J41:J46" si="13">D41/100*I41</f>
        <v>0.5</v>
      </c>
      <c r="K41" s="10">
        <f t="shared" ref="K41:K46" si="14">E41/100*I41</f>
        <v>2.25</v>
      </c>
      <c r="L41" s="10">
        <f t="shared" ref="L41:L46" si="15">F41/100*I41</f>
        <v>7.2499999999999991</v>
      </c>
      <c r="M41" s="10">
        <f t="shared" ref="M41:M46" si="16">G41/100*I41</f>
        <v>50</v>
      </c>
      <c r="N41" s="10">
        <f t="shared" ref="N41:N46" si="17">H41/100*I41</f>
        <v>1.915</v>
      </c>
      <c r="O41" s="7">
        <v>30</v>
      </c>
      <c r="P41" s="8">
        <f t="shared" ref="P41:P46" si="18">D41/100*O41</f>
        <v>0.3</v>
      </c>
      <c r="Q41" s="8">
        <f t="shared" ref="Q41:Q46" si="19">E41/100*O41</f>
        <v>1.3499999999999999</v>
      </c>
      <c r="R41" s="8">
        <f t="shared" ref="R41:R46" si="20">F41/100*O41</f>
        <v>4.3499999999999996</v>
      </c>
      <c r="S41" s="11">
        <f t="shared" ref="S41:S46" si="21">G41/100*O41</f>
        <v>30</v>
      </c>
      <c r="T41" s="68">
        <f t="shared" ref="T41:T46" si="22">H41/100*O41</f>
        <v>1.149</v>
      </c>
    </row>
    <row r="42" spans="1:20" ht="15.6">
      <c r="A42" s="67" t="s">
        <v>45</v>
      </c>
      <c r="B42" s="6" t="s">
        <v>46</v>
      </c>
      <c r="C42" s="7">
        <v>100</v>
      </c>
      <c r="D42" s="8">
        <v>1.1000000000000001</v>
      </c>
      <c r="E42" s="8">
        <v>0.55000000000000004</v>
      </c>
      <c r="F42" s="8">
        <v>4.2</v>
      </c>
      <c r="G42" s="8">
        <v>61.2</v>
      </c>
      <c r="H42" s="8">
        <v>8.1999999999999993</v>
      </c>
      <c r="I42" s="9">
        <v>200</v>
      </c>
      <c r="J42" s="10">
        <f t="shared" si="13"/>
        <v>2.2000000000000002</v>
      </c>
      <c r="K42" s="10">
        <f t="shared" si="14"/>
        <v>1.1000000000000001</v>
      </c>
      <c r="L42" s="10">
        <f t="shared" si="15"/>
        <v>8.4</v>
      </c>
      <c r="M42" s="10">
        <f t="shared" si="16"/>
        <v>122.39999999999999</v>
      </c>
      <c r="N42" s="10">
        <f t="shared" si="17"/>
        <v>16.399999999999999</v>
      </c>
      <c r="O42" s="7">
        <v>150</v>
      </c>
      <c r="P42" s="8">
        <f t="shared" si="18"/>
        <v>1.6500000000000001</v>
      </c>
      <c r="Q42" s="8">
        <f t="shared" si="19"/>
        <v>0.82500000000000007</v>
      </c>
      <c r="R42" s="8">
        <f t="shared" si="20"/>
        <v>6.3000000000000007</v>
      </c>
      <c r="S42" s="11">
        <f t="shared" si="21"/>
        <v>91.8</v>
      </c>
      <c r="T42" s="68">
        <f t="shared" si="22"/>
        <v>12.299999999999999</v>
      </c>
    </row>
    <row r="43" spans="1:20" ht="15.6">
      <c r="A43" s="67" t="s">
        <v>47</v>
      </c>
      <c r="B43" s="6" t="s">
        <v>48</v>
      </c>
      <c r="C43" s="7">
        <v>100</v>
      </c>
      <c r="D43" s="8">
        <v>16.29</v>
      </c>
      <c r="E43" s="8">
        <v>16</v>
      </c>
      <c r="F43" s="8">
        <v>19.29</v>
      </c>
      <c r="G43" s="8">
        <v>288.57</v>
      </c>
      <c r="H43" s="8">
        <v>1.43</v>
      </c>
      <c r="I43" s="9">
        <v>70</v>
      </c>
      <c r="J43" s="10">
        <f t="shared" si="13"/>
        <v>11.402999999999999</v>
      </c>
      <c r="K43" s="10">
        <f t="shared" si="14"/>
        <v>11.200000000000001</v>
      </c>
      <c r="L43" s="10">
        <f t="shared" si="15"/>
        <v>13.502999999999998</v>
      </c>
      <c r="M43" s="10">
        <f t="shared" si="16"/>
        <v>201.999</v>
      </c>
      <c r="N43" s="10">
        <f t="shared" si="17"/>
        <v>1.0010000000000001</v>
      </c>
      <c r="O43" s="7">
        <v>50</v>
      </c>
      <c r="P43" s="8">
        <f t="shared" si="18"/>
        <v>8.1449999999999996</v>
      </c>
      <c r="Q43" s="8">
        <f t="shared" si="19"/>
        <v>8</v>
      </c>
      <c r="R43" s="8">
        <f t="shared" si="20"/>
        <v>9.6449999999999996</v>
      </c>
      <c r="S43" s="11">
        <f t="shared" si="21"/>
        <v>144.285</v>
      </c>
      <c r="T43" s="68">
        <f t="shared" si="22"/>
        <v>0.71499999999999997</v>
      </c>
    </row>
    <row r="44" spans="1:20" ht="16.5" customHeight="1">
      <c r="A44" s="67" t="s">
        <v>49</v>
      </c>
      <c r="B44" s="6" t="s">
        <v>50</v>
      </c>
      <c r="C44" s="7">
        <v>100</v>
      </c>
      <c r="D44" s="8">
        <v>3.69</v>
      </c>
      <c r="E44" s="8">
        <v>2.77</v>
      </c>
      <c r="F44" s="8">
        <v>22.15</v>
      </c>
      <c r="G44" s="8">
        <v>130.69</v>
      </c>
      <c r="H44" s="8">
        <v>0</v>
      </c>
      <c r="I44" s="9">
        <v>130</v>
      </c>
      <c r="J44" s="10">
        <f t="shared" si="13"/>
        <v>4.7970000000000006</v>
      </c>
      <c r="K44" s="10">
        <f t="shared" si="14"/>
        <v>3.601</v>
      </c>
      <c r="L44" s="10">
        <f t="shared" si="15"/>
        <v>28.794999999999998</v>
      </c>
      <c r="M44" s="10">
        <f t="shared" si="16"/>
        <v>169.89699999999999</v>
      </c>
      <c r="N44" s="10">
        <f t="shared" si="17"/>
        <v>0</v>
      </c>
      <c r="O44" s="7">
        <v>100</v>
      </c>
      <c r="P44" s="8">
        <f t="shared" si="18"/>
        <v>3.6900000000000004</v>
      </c>
      <c r="Q44" s="8">
        <f t="shared" si="19"/>
        <v>2.77</v>
      </c>
      <c r="R44" s="8">
        <f t="shared" si="20"/>
        <v>22.15</v>
      </c>
      <c r="S44" s="11">
        <f t="shared" si="21"/>
        <v>130.69</v>
      </c>
      <c r="T44" s="68">
        <f t="shared" si="22"/>
        <v>0</v>
      </c>
    </row>
    <row r="45" spans="1:20" ht="15.6">
      <c r="A45" s="67" t="s">
        <v>51</v>
      </c>
      <c r="B45" s="12" t="s">
        <v>29</v>
      </c>
      <c r="C45" s="7">
        <v>100</v>
      </c>
      <c r="D45" s="8">
        <v>0.45</v>
      </c>
      <c r="E45" s="8">
        <v>0.02</v>
      </c>
      <c r="F45" s="8">
        <v>10.3</v>
      </c>
      <c r="G45" s="8">
        <v>44.5</v>
      </c>
      <c r="H45" s="8">
        <v>7.0000000000000007E-2</v>
      </c>
      <c r="I45" s="9">
        <v>200</v>
      </c>
      <c r="J45" s="10">
        <f t="shared" si="13"/>
        <v>0.90000000000000013</v>
      </c>
      <c r="K45" s="10">
        <f t="shared" si="14"/>
        <v>0.04</v>
      </c>
      <c r="L45" s="10">
        <f t="shared" si="15"/>
        <v>20.6</v>
      </c>
      <c r="M45" s="10">
        <f t="shared" si="16"/>
        <v>89</v>
      </c>
      <c r="N45" s="10">
        <f t="shared" si="17"/>
        <v>0.14000000000000001</v>
      </c>
      <c r="O45" s="7">
        <v>150</v>
      </c>
      <c r="P45" s="8">
        <f t="shared" si="18"/>
        <v>0.67500000000000004</v>
      </c>
      <c r="Q45" s="8">
        <f t="shared" si="19"/>
        <v>3.0000000000000002E-2</v>
      </c>
      <c r="R45" s="8">
        <f t="shared" si="20"/>
        <v>15.450000000000001</v>
      </c>
      <c r="S45" s="11">
        <f t="shared" si="21"/>
        <v>66.75</v>
      </c>
      <c r="T45" s="68">
        <f t="shared" si="22"/>
        <v>0.10500000000000001</v>
      </c>
    </row>
    <row r="46" spans="1:20" ht="15.6">
      <c r="A46" s="67"/>
      <c r="B46" s="12" t="s">
        <v>30</v>
      </c>
      <c r="C46" s="7">
        <v>100</v>
      </c>
      <c r="D46" s="8">
        <v>7.3</v>
      </c>
      <c r="E46" s="8">
        <v>1.3</v>
      </c>
      <c r="F46" s="8">
        <v>36.4</v>
      </c>
      <c r="G46" s="8">
        <v>262</v>
      </c>
      <c r="H46" s="8">
        <v>0</v>
      </c>
      <c r="I46" s="9">
        <v>40</v>
      </c>
      <c r="J46" s="10">
        <f t="shared" si="13"/>
        <v>2.92</v>
      </c>
      <c r="K46" s="10">
        <f t="shared" si="14"/>
        <v>0.52</v>
      </c>
      <c r="L46" s="10">
        <f t="shared" si="15"/>
        <v>14.559999999999999</v>
      </c>
      <c r="M46" s="10">
        <f t="shared" si="16"/>
        <v>104.80000000000001</v>
      </c>
      <c r="N46" s="10">
        <f t="shared" si="17"/>
        <v>0</v>
      </c>
      <c r="O46" s="7">
        <v>30</v>
      </c>
      <c r="P46" s="8">
        <f t="shared" si="18"/>
        <v>2.19</v>
      </c>
      <c r="Q46" s="8">
        <f t="shared" si="19"/>
        <v>0.39</v>
      </c>
      <c r="R46" s="8">
        <f t="shared" si="20"/>
        <v>10.92</v>
      </c>
      <c r="S46" s="11">
        <f t="shared" si="21"/>
        <v>78.600000000000009</v>
      </c>
      <c r="T46" s="68">
        <f t="shared" si="22"/>
        <v>0</v>
      </c>
    </row>
    <row r="47" spans="1:20" ht="15.6">
      <c r="A47" s="73"/>
      <c r="B47" s="13"/>
      <c r="C47" s="7"/>
      <c r="D47" s="7"/>
      <c r="E47" s="7"/>
      <c r="F47" s="7"/>
      <c r="G47" s="7"/>
      <c r="H47" s="7"/>
      <c r="I47" s="9">
        <f>SUM(I41:I46)</f>
        <v>690</v>
      </c>
      <c r="J47" s="9">
        <f>SUM(J41:J46)</f>
        <v>22.72</v>
      </c>
      <c r="K47" s="9">
        <f>SUM(K41:K46)</f>
        <v>18.710999999999999</v>
      </c>
      <c r="L47" s="9">
        <f>SUM(L41:L46)</f>
        <v>93.108000000000004</v>
      </c>
      <c r="M47" s="9">
        <f>SUM(M41:M46)</f>
        <v>738.096</v>
      </c>
      <c r="N47" s="9">
        <f>N41+N42+N43+N44+N45+N46</f>
        <v>19.456</v>
      </c>
      <c r="O47" s="7">
        <f>O41+O42+O43+O44+O45+O46</f>
        <v>510</v>
      </c>
      <c r="P47" s="7">
        <f>SUM(P41:P46)</f>
        <v>16.650000000000002</v>
      </c>
      <c r="Q47" s="7">
        <f>SUM(Q41:Q46)</f>
        <v>13.365</v>
      </c>
      <c r="R47" s="7">
        <f>SUM(R41:R46)</f>
        <v>68.814999999999998</v>
      </c>
      <c r="S47" s="14">
        <f>SUM(S41:S46)</f>
        <v>542.125</v>
      </c>
      <c r="T47" s="74">
        <f>T41+T42+T43+T44+T45+T46</f>
        <v>14.268999999999998</v>
      </c>
    </row>
    <row r="48" spans="1:20" ht="15" customHeight="1">
      <c r="A48" s="217" t="s">
        <v>33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6"/>
    </row>
    <row r="49" spans="1:20" ht="15.6">
      <c r="A49" s="67" t="s">
        <v>52</v>
      </c>
      <c r="B49" s="6" t="s">
        <v>53</v>
      </c>
      <c r="C49" s="7">
        <v>100</v>
      </c>
      <c r="D49" s="8">
        <v>8.5</v>
      </c>
      <c r="E49" s="8">
        <v>9.83</v>
      </c>
      <c r="F49" s="8">
        <v>54.5</v>
      </c>
      <c r="G49" s="8">
        <v>335.33</v>
      </c>
      <c r="H49" s="8">
        <v>0</v>
      </c>
      <c r="I49" s="9">
        <v>60</v>
      </c>
      <c r="J49" s="10">
        <f>D49/100*I49</f>
        <v>5.1000000000000005</v>
      </c>
      <c r="K49" s="10">
        <f>E49/100*I49</f>
        <v>5.8979999999999997</v>
      </c>
      <c r="L49" s="10">
        <f>F49/100*I49</f>
        <v>32.700000000000003</v>
      </c>
      <c r="M49" s="10">
        <f>G49/100*I49</f>
        <v>201.19800000000001</v>
      </c>
      <c r="N49" s="10">
        <f>H49/100*I49</f>
        <v>0</v>
      </c>
      <c r="O49" s="7">
        <v>45</v>
      </c>
      <c r="P49" s="8">
        <f>D49/100*O49</f>
        <v>3.8250000000000002</v>
      </c>
      <c r="Q49" s="8">
        <f>E49/100*O49</f>
        <v>4.4234999999999998</v>
      </c>
      <c r="R49" s="8">
        <f>F49/100*O49</f>
        <v>24.525000000000002</v>
      </c>
      <c r="S49" s="11">
        <f>G49/100*O49</f>
        <v>150.89849999999998</v>
      </c>
      <c r="T49" s="68">
        <f>H49/100*O49</f>
        <v>0</v>
      </c>
    </row>
    <row r="50" spans="1:20" ht="15.6">
      <c r="A50" s="67" t="s">
        <v>16</v>
      </c>
      <c r="B50" s="12" t="s">
        <v>17</v>
      </c>
      <c r="C50" s="7">
        <v>100</v>
      </c>
      <c r="D50" s="8">
        <v>1.4</v>
      </c>
      <c r="E50" s="8">
        <v>1.1000000000000001</v>
      </c>
      <c r="F50" s="8">
        <v>7.4</v>
      </c>
      <c r="G50" s="8">
        <v>43.5</v>
      </c>
      <c r="H50" s="8">
        <v>0.26</v>
      </c>
      <c r="I50" s="9">
        <v>200</v>
      </c>
      <c r="J50" s="10">
        <f>D50/C50*I50</f>
        <v>2.8</v>
      </c>
      <c r="K50" s="10">
        <f>E50/C50*I50</f>
        <v>2.2000000000000002</v>
      </c>
      <c r="L50" s="10">
        <f>F50/C50*I50</f>
        <v>14.800000000000002</v>
      </c>
      <c r="M50" s="10">
        <f>G50/C50*I50</f>
        <v>87</v>
      </c>
      <c r="N50" s="10">
        <f>H50/C50*I50</f>
        <v>0.52</v>
      </c>
      <c r="O50" s="7">
        <v>150</v>
      </c>
      <c r="P50" s="8">
        <f>D50/C50*O50</f>
        <v>2.0999999999999996</v>
      </c>
      <c r="Q50" s="8">
        <f>E50/C50*O50</f>
        <v>1.6500000000000001</v>
      </c>
      <c r="R50" s="8">
        <f>F50/C50*O50</f>
        <v>11.100000000000001</v>
      </c>
      <c r="S50" s="11">
        <f>G50/C50*O50</f>
        <v>65.25</v>
      </c>
      <c r="T50" s="68">
        <f>H50/C50*O50</f>
        <v>0.38999999999999996</v>
      </c>
    </row>
    <row r="51" spans="1:20" ht="15.6">
      <c r="A51" s="67" t="s">
        <v>54</v>
      </c>
      <c r="B51" s="15" t="s">
        <v>55</v>
      </c>
      <c r="C51" s="7">
        <v>100</v>
      </c>
      <c r="D51" s="8">
        <v>0.7</v>
      </c>
      <c r="E51" s="8">
        <v>0</v>
      </c>
      <c r="F51" s="8">
        <v>14.5</v>
      </c>
      <c r="G51" s="8">
        <v>61</v>
      </c>
      <c r="H51" s="8">
        <v>0</v>
      </c>
      <c r="I51" s="9">
        <v>200</v>
      </c>
      <c r="J51" s="10">
        <f>D51/100*I51</f>
        <v>1.4</v>
      </c>
      <c r="K51" s="10">
        <f>E51/100*I51</f>
        <v>0</v>
      </c>
      <c r="L51" s="10">
        <f>F51/100*I51</f>
        <v>28.999999999999996</v>
      </c>
      <c r="M51" s="10">
        <f>G51/100*I51</f>
        <v>122</v>
      </c>
      <c r="N51" s="10">
        <f>H51/100*I51</f>
        <v>0</v>
      </c>
      <c r="O51" s="7">
        <v>150</v>
      </c>
      <c r="P51" s="8">
        <f>D51/100*O51</f>
        <v>1.0499999999999998</v>
      </c>
      <c r="Q51" s="8">
        <f>E51/100*O51</f>
        <v>0</v>
      </c>
      <c r="R51" s="8">
        <f>F51/100*O51</f>
        <v>21.75</v>
      </c>
      <c r="S51" s="11">
        <f>G51/100*O51</f>
        <v>91.5</v>
      </c>
      <c r="T51" s="68">
        <f>H51/100*O51</f>
        <v>0</v>
      </c>
    </row>
    <row r="52" spans="1:20" ht="15.6">
      <c r="A52" s="67" t="s">
        <v>56</v>
      </c>
      <c r="B52" s="15" t="s">
        <v>57</v>
      </c>
      <c r="C52" s="7">
        <v>100</v>
      </c>
      <c r="D52" s="8">
        <v>2.6</v>
      </c>
      <c r="E52" s="8">
        <v>5.8</v>
      </c>
      <c r="F52" s="8">
        <v>16.2</v>
      </c>
      <c r="G52" s="8">
        <v>126</v>
      </c>
      <c r="H52" s="8">
        <v>0.7</v>
      </c>
      <c r="I52" s="9">
        <v>50</v>
      </c>
      <c r="J52" s="10">
        <f>D52/C52*I52</f>
        <v>1.3</v>
      </c>
      <c r="K52" s="10">
        <f>E52/C52*I52</f>
        <v>2.9</v>
      </c>
      <c r="L52" s="10">
        <f>F52/C52*I52</f>
        <v>8.1</v>
      </c>
      <c r="M52" s="10">
        <f>G52/C52*I52</f>
        <v>63</v>
      </c>
      <c r="N52" s="10">
        <f>H52/C52*I52</f>
        <v>0.35</v>
      </c>
      <c r="O52" s="7">
        <v>30</v>
      </c>
      <c r="P52" s="8"/>
      <c r="Q52" s="8"/>
      <c r="R52" s="8"/>
      <c r="S52" s="11"/>
      <c r="T52" s="68"/>
    </row>
    <row r="53" spans="1:20" ht="15" customHeight="1">
      <c r="A53" s="73"/>
      <c r="B53" s="13"/>
      <c r="C53" s="7"/>
      <c r="D53" s="7"/>
      <c r="E53" s="7"/>
      <c r="F53" s="7"/>
      <c r="G53" s="7"/>
      <c r="H53" s="7"/>
      <c r="I53" s="9">
        <f>I49+I50+I51</f>
        <v>460</v>
      </c>
      <c r="J53" s="9">
        <f>SUM(J49:J51)</f>
        <v>9.3000000000000007</v>
      </c>
      <c r="K53" s="9">
        <f>SUM(K49:K51)</f>
        <v>8.097999999999999</v>
      </c>
      <c r="L53" s="9">
        <f>SUM(L49:L51)</f>
        <v>76.5</v>
      </c>
      <c r="M53" s="9">
        <f>SUM(M49:M52)</f>
        <v>473.19799999999998</v>
      </c>
      <c r="N53" s="9">
        <f>N49+N50+N51</f>
        <v>0.52</v>
      </c>
      <c r="O53" s="7">
        <f>O49+O50+O51</f>
        <v>345</v>
      </c>
      <c r="P53" s="7">
        <f>SUM(P49:P51)</f>
        <v>6.9749999999999996</v>
      </c>
      <c r="Q53" s="7">
        <f>SUM(Q49:Q51)</f>
        <v>6.0735000000000001</v>
      </c>
      <c r="R53" s="7">
        <f>SUM(R49:R51)</f>
        <v>57.375</v>
      </c>
      <c r="S53" s="14">
        <f>SUM(S49:S51)</f>
        <v>307.64850000000001</v>
      </c>
      <c r="T53" s="74">
        <f>T49+T50+T51</f>
        <v>0.38999999999999996</v>
      </c>
    </row>
    <row r="54" spans="1:20" ht="15.6" hidden="1">
      <c r="A54" s="263" t="s">
        <v>58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76"/>
    </row>
    <row r="55" spans="1:20" ht="15.6" hidden="1">
      <c r="A55" s="67"/>
      <c r="B55" s="15"/>
      <c r="C55" s="7"/>
      <c r="D55" s="8"/>
      <c r="E55" s="8"/>
      <c r="F55" s="8"/>
      <c r="G55" s="8"/>
      <c r="H55" s="8"/>
      <c r="I55" s="9"/>
      <c r="J55" s="10"/>
      <c r="K55" s="10"/>
      <c r="L55" s="10"/>
      <c r="M55" s="10"/>
      <c r="N55" s="10"/>
      <c r="O55" s="7"/>
      <c r="P55" s="8"/>
      <c r="Q55" s="8"/>
      <c r="R55" s="8"/>
      <c r="S55" s="11"/>
      <c r="T55" s="68"/>
    </row>
    <row r="56" spans="1:20" ht="15.6" hidden="1">
      <c r="A56" s="67"/>
      <c r="B56" s="15"/>
      <c r="C56" s="7"/>
      <c r="D56" s="8"/>
      <c r="E56" s="8"/>
      <c r="F56" s="8"/>
      <c r="G56" s="8"/>
      <c r="H56" s="8"/>
      <c r="I56" s="9"/>
      <c r="J56" s="10"/>
      <c r="K56" s="10"/>
      <c r="L56" s="10"/>
      <c r="M56" s="10"/>
      <c r="N56" s="10"/>
      <c r="O56" s="7"/>
      <c r="P56" s="8"/>
      <c r="Q56" s="8"/>
      <c r="R56" s="8"/>
      <c r="S56" s="11"/>
      <c r="T56" s="68"/>
    </row>
    <row r="57" spans="1:20" ht="15.6" hidden="1">
      <c r="A57" s="67"/>
      <c r="B57" s="15"/>
      <c r="C57" s="7"/>
      <c r="D57" s="8"/>
      <c r="E57" s="8"/>
      <c r="F57" s="8"/>
      <c r="G57" s="8"/>
      <c r="H57" s="8"/>
      <c r="I57" s="9"/>
      <c r="J57" s="10"/>
      <c r="K57" s="10"/>
      <c r="L57" s="10"/>
      <c r="M57" s="10"/>
      <c r="N57" s="10"/>
      <c r="O57" s="7"/>
      <c r="P57" s="8"/>
      <c r="Q57" s="8"/>
      <c r="R57" s="8"/>
      <c r="S57" s="11"/>
      <c r="T57" s="68"/>
    </row>
    <row r="58" spans="1:20" ht="15.6" hidden="1">
      <c r="A58" s="67"/>
      <c r="B58" s="15"/>
      <c r="C58" s="7"/>
      <c r="D58" s="8"/>
      <c r="E58" s="8"/>
      <c r="F58" s="8"/>
      <c r="G58" s="8"/>
      <c r="H58" s="8"/>
      <c r="I58" s="9"/>
      <c r="J58" s="10"/>
      <c r="K58" s="10"/>
      <c r="L58" s="10"/>
      <c r="M58" s="10"/>
      <c r="N58" s="10"/>
      <c r="O58" s="7"/>
      <c r="P58" s="8"/>
      <c r="Q58" s="8"/>
      <c r="R58" s="8"/>
      <c r="S58" s="11"/>
      <c r="T58" s="68"/>
    </row>
    <row r="59" spans="1:20" ht="15.6" hidden="1">
      <c r="A59" s="67"/>
      <c r="B59" s="15"/>
      <c r="C59" s="7"/>
      <c r="D59" s="8"/>
      <c r="E59" s="8"/>
      <c r="F59" s="8"/>
      <c r="G59" s="8"/>
      <c r="H59" s="8"/>
      <c r="I59" s="9"/>
      <c r="J59" s="10"/>
      <c r="K59" s="10"/>
      <c r="L59" s="10"/>
      <c r="M59" s="10"/>
      <c r="N59" s="10"/>
      <c r="O59" s="7"/>
      <c r="P59" s="8"/>
      <c r="Q59" s="8"/>
      <c r="R59" s="8"/>
      <c r="S59" s="11"/>
      <c r="T59" s="68"/>
    </row>
    <row r="60" spans="1:20" ht="15.6" hidden="1">
      <c r="A60" s="67"/>
      <c r="B60" s="15"/>
      <c r="C60" s="7"/>
      <c r="D60" s="8"/>
      <c r="E60" s="8"/>
      <c r="F60" s="8"/>
      <c r="G60" s="8"/>
      <c r="H60" s="8"/>
      <c r="I60" s="9"/>
      <c r="J60" s="10"/>
      <c r="K60" s="10"/>
      <c r="L60" s="10"/>
      <c r="M60" s="10"/>
      <c r="N60" s="10"/>
      <c r="O60" s="7"/>
      <c r="P60" s="8"/>
      <c r="Q60" s="8"/>
      <c r="R60" s="8"/>
      <c r="S60" s="11"/>
      <c r="T60" s="68"/>
    </row>
    <row r="61" spans="1:20" ht="15.6" hidden="1">
      <c r="A61" s="73"/>
      <c r="B61" s="13"/>
      <c r="C61" s="7"/>
      <c r="D61" s="7"/>
      <c r="E61" s="7"/>
      <c r="F61" s="7"/>
      <c r="G61" s="7"/>
      <c r="H61" s="7"/>
      <c r="I61" s="9"/>
      <c r="J61" s="9"/>
      <c r="K61" s="9"/>
      <c r="L61" s="9"/>
      <c r="M61" s="9"/>
      <c r="N61" s="9"/>
      <c r="O61" s="7"/>
      <c r="P61" s="7"/>
      <c r="Q61" s="7"/>
      <c r="R61" s="7"/>
      <c r="S61" s="14"/>
      <c r="T61" s="74"/>
    </row>
    <row r="62" spans="1:20" ht="15.6" hidden="1">
      <c r="A62" s="255" t="s">
        <v>59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77"/>
    </row>
    <row r="63" spans="1:20" ht="15.6" hidden="1">
      <c r="A63" s="67"/>
      <c r="B63" s="15"/>
      <c r="C63" s="7"/>
      <c r="D63" s="8"/>
      <c r="E63" s="8"/>
      <c r="F63" s="8"/>
      <c r="G63" s="8"/>
      <c r="H63" s="8"/>
      <c r="I63" s="9"/>
      <c r="J63" s="10"/>
      <c r="K63" s="10"/>
      <c r="L63" s="10"/>
      <c r="M63" s="10"/>
      <c r="N63" s="10"/>
      <c r="O63" s="7"/>
      <c r="P63" s="8"/>
      <c r="Q63" s="8"/>
      <c r="R63" s="8"/>
      <c r="S63" s="11"/>
      <c r="T63" s="68"/>
    </row>
    <row r="64" spans="1:20" ht="18" customHeight="1">
      <c r="A64" s="100"/>
      <c r="B64" s="101"/>
      <c r="C64" s="102"/>
      <c r="D64" s="102"/>
      <c r="E64" s="102"/>
      <c r="F64" s="102"/>
      <c r="G64" s="102"/>
      <c r="H64" s="102"/>
      <c r="I64" s="103">
        <f>I36+I38+I47+I53</f>
        <v>1670</v>
      </c>
      <c r="J64" s="103">
        <f t="shared" ref="J64:T64" si="23">J36+J39+J47+J53</f>
        <v>37.709999999999994</v>
      </c>
      <c r="K64" s="103">
        <f t="shared" si="23"/>
        <v>39.108999999999995</v>
      </c>
      <c r="L64" s="103">
        <f t="shared" si="23"/>
        <v>308.53800000000001</v>
      </c>
      <c r="M64" s="103">
        <f t="shared" si="23"/>
        <v>1588.3939999999998</v>
      </c>
      <c r="N64" s="103">
        <f t="shared" si="23"/>
        <v>21.975999999999999</v>
      </c>
      <c r="O64" s="103">
        <f t="shared" si="23"/>
        <v>1120</v>
      </c>
      <c r="P64" s="103">
        <f t="shared" si="23"/>
        <v>28.340000000000003</v>
      </c>
      <c r="Q64" s="103">
        <f t="shared" si="23"/>
        <v>26.953499999999998</v>
      </c>
      <c r="R64" s="103">
        <f t="shared" si="23"/>
        <v>232.7</v>
      </c>
      <c r="S64" s="105">
        <f t="shared" si="23"/>
        <v>1103.0235</v>
      </c>
      <c r="T64" s="104">
        <f t="shared" si="23"/>
        <v>16.658999999999999</v>
      </c>
    </row>
    <row r="65" spans="1:20" ht="13.5" customHeight="1">
      <c r="A65" s="265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7"/>
    </row>
    <row r="66" spans="1:20" ht="18" customHeight="1">
      <c r="A66" s="260" t="s">
        <v>60</v>
      </c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2"/>
    </row>
    <row r="67" spans="1:20" ht="21.75" customHeight="1">
      <c r="A67" s="217" t="s">
        <v>10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6"/>
    </row>
    <row r="68" spans="1:20" ht="15.6">
      <c r="A68" s="67" t="s">
        <v>11</v>
      </c>
      <c r="B68" s="6" t="s">
        <v>61</v>
      </c>
      <c r="C68" s="7">
        <v>100</v>
      </c>
      <c r="D68" s="8">
        <v>3.8</v>
      </c>
      <c r="E68" s="8">
        <v>2.75</v>
      </c>
      <c r="F68" s="8">
        <v>19.45</v>
      </c>
      <c r="G68" s="8">
        <v>135.15</v>
      </c>
      <c r="H68" s="8">
        <v>0.52</v>
      </c>
      <c r="I68" s="9">
        <v>180</v>
      </c>
      <c r="J68" s="10">
        <f>D68/100*I68</f>
        <v>6.84</v>
      </c>
      <c r="K68" s="10">
        <f>E68/100*I68</f>
        <v>4.95</v>
      </c>
      <c r="L68" s="10">
        <f>F68/100*I68</f>
        <v>35.01</v>
      </c>
      <c r="M68" s="10">
        <f>G68/100*I68</f>
        <v>243.27000000000004</v>
      </c>
      <c r="N68" s="10">
        <f>H68/100*I68</f>
        <v>0.93599999999999994</v>
      </c>
      <c r="O68" s="7">
        <v>150</v>
      </c>
      <c r="P68" s="8">
        <f>D68/100*O68</f>
        <v>5.7</v>
      </c>
      <c r="Q68" s="8">
        <f>E68/100*O68</f>
        <v>4.125</v>
      </c>
      <c r="R68" s="8">
        <f>F68/100*O68</f>
        <v>29.175000000000001</v>
      </c>
      <c r="S68" s="11">
        <f>G68/100*O68</f>
        <v>202.72500000000002</v>
      </c>
      <c r="T68" s="68">
        <f>H68/100*O68</f>
        <v>0.77999999999999992</v>
      </c>
    </row>
    <row r="69" spans="1:20" ht="15.6">
      <c r="A69" s="67" t="s">
        <v>16</v>
      </c>
      <c r="B69" s="12" t="s">
        <v>17</v>
      </c>
      <c r="C69" s="7">
        <v>100</v>
      </c>
      <c r="D69" s="8">
        <v>1.4</v>
      </c>
      <c r="E69" s="8">
        <v>1.1000000000000001</v>
      </c>
      <c r="F69" s="8">
        <v>7.4</v>
      </c>
      <c r="G69" s="8">
        <v>43.5</v>
      </c>
      <c r="H69" s="8">
        <v>0.26</v>
      </c>
      <c r="I69" s="9">
        <v>200</v>
      </c>
      <c r="J69" s="10">
        <f>D69/100*I69</f>
        <v>2.8</v>
      </c>
      <c r="K69" s="10">
        <f>E69/100*I69</f>
        <v>2.2000000000000002</v>
      </c>
      <c r="L69" s="10">
        <f>F69/100*I69</f>
        <v>14.800000000000002</v>
      </c>
      <c r="M69" s="10">
        <f>G69/100*I69</f>
        <v>87</v>
      </c>
      <c r="N69" s="10">
        <f>H69/100*I69</f>
        <v>0.52</v>
      </c>
      <c r="O69" s="7">
        <v>150</v>
      </c>
      <c r="P69" s="8">
        <f>D69/100*O69</f>
        <v>2.0999999999999996</v>
      </c>
      <c r="Q69" s="8">
        <f>E69/100*O69</f>
        <v>1.6500000000000001</v>
      </c>
      <c r="R69" s="8">
        <f>F69/100*O69</f>
        <v>11.100000000000001</v>
      </c>
      <c r="S69" s="11">
        <f>G69/100*O69</f>
        <v>65.25</v>
      </c>
      <c r="T69" s="68">
        <f>H69/100*O69</f>
        <v>0.38999999999999996</v>
      </c>
    </row>
    <row r="70" spans="1:20" ht="15.6">
      <c r="A70" s="67">
        <v>88</v>
      </c>
      <c r="B70" s="6" t="s">
        <v>15</v>
      </c>
      <c r="C70" s="7">
        <v>100</v>
      </c>
      <c r="D70" s="8">
        <v>7.5</v>
      </c>
      <c r="E70" s="8">
        <v>2.9</v>
      </c>
      <c r="F70" s="8">
        <v>51.4</v>
      </c>
      <c r="G70" s="8">
        <v>262</v>
      </c>
      <c r="H70" s="8">
        <v>0</v>
      </c>
      <c r="I70" s="9">
        <v>30</v>
      </c>
      <c r="J70" s="10">
        <f>D70/100*I70</f>
        <v>2.25</v>
      </c>
      <c r="K70" s="10">
        <f>E70/100*I70</f>
        <v>0.86999999999999988</v>
      </c>
      <c r="L70" s="10">
        <f>F70/100*I70</f>
        <v>15.42</v>
      </c>
      <c r="M70" s="10">
        <f>G70/100*I70</f>
        <v>78.600000000000009</v>
      </c>
      <c r="N70" s="10">
        <f>H70/100*I70</f>
        <v>0</v>
      </c>
      <c r="O70" s="7">
        <v>30</v>
      </c>
      <c r="P70" s="8">
        <f>D70/100*O70</f>
        <v>2.25</v>
      </c>
      <c r="Q70" s="8">
        <f>E70/100*O70</f>
        <v>0.86999999999999988</v>
      </c>
      <c r="R70" s="8">
        <f>F70/100*O70</f>
        <v>15.42</v>
      </c>
      <c r="S70" s="11">
        <f>G70/100*O70</f>
        <v>78.600000000000009</v>
      </c>
      <c r="T70" s="68">
        <f>H70/100*O70</f>
        <v>0</v>
      </c>
    </row>
    <row r="71" spans="1:20" ht="15.6">
      <c r="A71" s="67">
        <v>90</v>
      </c>
      <c r="B71" s="6" t="s">
        <v>62</v>
      </c>
      <c r="C71" s="7">
        <v>100</v>
      </c>
      <c r="D71" s="8">
        <v>0.4</v>
      </c>
      <c r="E71" s="8">
        <v>0</v>
      </c>
      <c r="F71" s="8">
        <v>40</v>
      </c>
      <c r="G71" s="8">
        <v>190</v>
      </c>
      <c r="H71" s="8">
        <v>0</v>
      </c>
      <c r="I71" s="9">
        <v>20</v>
      </c>
      <c r="J71" s="10">
        <f>D71/100*I71</f>
        <v>0.08</v>
      </c>
      <c r="K71" s="10">
        <f>E71/100*I71</f>
        <v>0</v>
      </c>
      <c r="L71" s="10">
        <f>F71/100*I71</f>
        <v>8</v>
      </c>
      <c r="M71" s="10">
        <f>G71/100*I71</f>
        <v>38</v>
      </c>
      <c r="N71" s="10">
        <f>H71/100*I71</f>
        <v>0</v>
      </c>
      <c r="O71" s="7">
        <v>10</v>
      </c>
      <c r="P71" s="8">
        <f>D71/100*O71</f>
        <v>0.04</v>
      </c>
      <c r="Q71" s="8">
        <f>E71/100*O71</f>
        <v>0</v>
      </c>
      <c r="R71" s="8">
        <f>F71/100*O71</f>
        <v>4</v>
      </c>
      <c r="S71" s="11">
        <f>G71/100*O71</f>
        <v>19</v>
      </c>
      <c r="T71" s="68">
        <f>H71/100*O71</f>
        <v>0</v>
      </c>
    </row>
    <row r="72" spans="1:20" ht="15.6">
      <c r="A72" s="69"/>
      <c r="B72" s="16"/>
      <c r="C72" s="17"/>
      <c r="D72" s="17"/>
      <c r="E72" s="17"/>
      <c r="F72" s="17"/>
      <c r="G72" s="17"/>
      <c r="H72" s="17"/>
      <c r="I72" s="18">
        <f>I68+I69+I70+I71</f>
        <v>430</v>
      </c>
      <c r="J72" s="18">
        <f>SUM(J68:J71)</f>
        <v>11.97</v>
      </c>
      <c r="K72" s="18">
        <f>SUM(K68:K71)</f>
        <v>8.02</v>
      </c>
      <c r="L72" s="18">
        <f>SUM(L68:L71)</f>
        <v>73.23</v>
      </c>
      <c r="M72" s="18">
        <f>SUM(M68:M71)</f>
        <v>446.87000000000006</v>
      </c>
      <c r="N72" s="18">
        <f>N68+N69+N70+N71</f>
        <v>1.456</v>
      </c>
      <c r="O72" s="17">
        <f>O68+O69+O70+O71</f>
        <v>340</v>
      </c>
      <c r="P72" s="17">
        <f>SUM(P68:P71)</f>
        <v>10.09</v>
      </c>
      <c r="Q72" s="17">
        <f>SUM(Q68:Q71)</f>
        <v>6.6450000000000005</v>
      </c>
      <c r="R72" s="17">
        <f>SUM(R68:R71)</f>
        <v>59.695000000000007</v>
      </c>
      <c r="S72" s="19">
        <f>S68+S69+S70+S71</f>
        <v>365.57500000000005</v>
      </c>
      <c r="T72" s="70">
        <f>T68+T69+T70+T71</f>
        <v>1.17</v>
      </c>
    </row>
    <row r="73" spans="1:20" ht="15.6">
      <c r="A73" s="268" t="s">
        <v>18</v>
      </c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95"/>
    </row>
    <row r="74" spans="1:20" ht="15.6">
      <c r="A74" s="71"/>
      <c r="B74" s="20" t="s">
        <v>19</v>
      </c>
      <c r="C74" s="21">
        <v>100</v>
      </c>
      <c r="D74" s="22"/>
      <c r="E74" s="22"/>
      <c r="F74" s="22">
        <v>6</v>
      </c>
      <c r="G74" s="22">
        <v>24</v>
      </c>
      <c r="H74" s="22">
        <v>2</v>
      </c>
      <c r="I74" s="23">
        <v>150</v>
      </c>
      <c r="J74" s="24">
        <f>D74/100*I74</f>
        <v>0</v>
      </c>
      <c r="K74" s="24">
        <f>E74/100*I74</f>
        <v>0</v>
      </c>
      <c r="L74" s="24">
        <f>F74/100*I74</f>
        <v>9</v>
      </c>
      <c r="M74" s="24">
        <f>G74/100*I74</f>
        <v>36</v>
      </c>
      <c r="N74" s="24">
        <f>H74/100*I74</f>
        <v>3</v>
      </c>
      <c r="O74" s="21">
        <v>100</v>
      </c>
      <c r="P74" s="22">
        <f>D74/100*O74</f>
        <v>0</v>
      </c>
      <c r="Q74" s="22">
        <f>E74/100*O74</f>
        <v>0</v>
      </c>
      <c r="R74" s="22">
        <f>F74/100*O74</f>
        <v>6</v>
      </c>
      <c r="S74" s="25">
        <f>G74/100*O74</f>
        <v>24</v>
      </c>
      <c r="T74" s="72">
        <f>H74/100*O74</f>
        <v>2</v>
      </c>
    </row>
    <row r="75" spans="1:20" ht="15.6">
      <c r="A75" s="73"/>
      <c r="B75" s="13"/>
      <c r="C75" s="7"/>
      <c r="D75" s="7"/>
      <c r="E75" s="7"/>
      <c r="F75" s="7"/>
      <c r="G75" s="7"/>
      <c r="H75" s="7"/>
      <c r="I75" s="9">
        <v>150</v>
      </c>
      <c r="J75" s="9">
        <f t="shared" ref="J75:O75" si="24">J74</f>
        <v>0</v>
      </c>
      <c r="K75" s="9">
        <f t="shared" si="24"/>
        <v>0</v>
      </c>
      <c r="L75" s="9">
        <f t="shared" si="24"/>
        <v>9</v>
      </c>
      <c r="M75" s="9">
        <f t="shared" si="24"/>
        <v>36</v>
      </c>
      <c r="N75" s="9">
        <f t="shared" si="24"/>
        <v>3</v>
      </c>
      <c r="O75" s="7">
        <f t="shared" si="24"/>
        <v>100</v>
      </c>
      <c r="P75" s="7">
        <f>SUM(P74)</f>
        <v>0</v>
      </c>
      <c r="Q75" s="7">
        <f>SUM(Q74)</f>
        <v>0</v>
      </c>
      <c r="R75" s="7">
        <f>SUM(R74)</f>
        <v>6</v>
      </c>
      <c r="S75" s="14">
        <f>SUM(S74)</f>
        <v>24</v>
      </c>
      <c r="T75" s="74">
        <f>T74</f>
        <v>2</v>
      </c>
    </row>
    <row r="76" spans="1:20" ht="15.6">
      <c r="A76" s="217" t="s">
        <v>20</v>
      </c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6"/>
    </row>
    <row r="77" spans="1:20" ht="27.75" customHeight="1">
      <c r="A77" s="67" t="s">
        <v>63</v>
      </c>
      <c r="B77" s="12" t="s">
        <v>64</v>
      </c>
      <c r="C77" s="7">
        <v>100</v>
      </c>
      <c r="D77" s="8">
        <v>3.83</v>
      </c>
      <c r="E77" s="8">
        <v>9.17</v>
      </c>
      <c r="F77" s="8">
        <v>5.17</v>
      </c>
      <c r="G77" s="8">
        <v>118.33</v>
      </c>
      <c r="H77" s="8">
        <v>13.22</v>
      </c>
      <c r="I77" s="9">
        <v>50</v>
      </c>
      <c r="J77" s="10">
        <f t="shared" ref="J77:J82" si="25">D77/100*I77</f>
        <v>1.915</v>
      </c>
      <c r="K77" s="10">
        <f t="shared" ref="K77:K82" si="26">E77/100*I77</f>
        <v>4.585</v>
      </c>
      <c r="L77" s="10">
        <f t="shared" ref="L77:L82" si="27">F77/100*I77</f>
        <v>2.585</v>
      </c>
      <c r="M77" s="10">
        <f t="shared" ref="M77:M82" si="28">G77/100*I77</f>
        <v>59.164999999999999</v>
      </c>
      <c r="N77" s="10">
        <f t="shared" ref="N77:N82" si="29">H77/100*I77</f>
        <v>6.61</v>
      </c>
      <c r="O77" s="7">
        <v>30</v>
      </c>
      <c r="P77" s="8">
        <f t="shared" ref="P77:P82" si="30">D77/100*O77</f>
        <v>1.149</v>
      </c>
      <c r="Q77" s="8">
        <f t="shared" ref="Q77:Q82" si="31">E77/100*O77</f>
        <v>2.7510000000000003</v>
      </c>
      <c r="R77" s="8">
        <f t="shared" ref="R77:R82" si="32">F77/100*O77</f>
        <v>1.5509999999999999</v>
      </c>
      <c r="S77" s="11">
        <f t="shared" ref="S77:S82" si="33">G77/100*O77</f>
        <v>35.499000000000002</v>
      </c>
      <c r="T77" s="68">
        <f t="shared" ref="T77:T82" si="34">H77/100*O77</f>
        <v>3.9660000000000002</v>
      </c>
    </row>
    <row r="78" spans="1:20" ht="30" customHeight="1">
      <c r="A78" s="67" t="s">
        <v>65</v>
      </c>
      <c r="B78" s="12" t="s">
        <v>66</v>
      </c>
      <c r="C78" s="7">
        <v>100</v>
      </c>
      <c r="D78" s="8">
        <v>3.15</v>
      </c>
      <c r="E78" s="8">
        <v>1.6</v>
      </c>
      <c r="F78" s="8">
        <v>7.45</v>
      </c>
      <c r="G78" s="8">
        <v>59</v>
      </c>
      <c r="H78" s="8">
        <v>2.64</v>
      </c>
      <c r="I78" s="9">
        <v>180</v>
      </c>
      <c r="J78" s="10">
        <f t="shared" si="25"/>
        <v>5.67</v>
      </c>
      <c r="K78" s="10">
        <f t="shared" si="26"/>
        <v>2.88</v>
      </c>
      <c r="L78" s="10">
        <f t="shared" si="27"/>
        <v>13.41</v>
      </c>
      <c r="M78" s="10">
        <f t="shared" si="28"/>
        <v>106.19999999999999</v>
      </c>
      <c r="N78" s="10">
        <f t="shared" si="29"/>
        <v>4.7519999999999998</v>
      </c>
      <c r="O78" s="7">
        <v>150</v>
      </c>
      <c r="P78" s="8">
        <f t="shared" si="30"/>
        <v>4.7249999999999996</v>
      </c>
      <c r="Q78" s="8">
        <f t="shared" si="31"/>
        <v>2.4</v>
      </c>
      <c r="R78" s="8">
        <f t="shared" si="32"/>
        <v>11.174999999999999</v>
      </c>
      <c r="S78" s="11">
        <f t="shared" si="33"/>
        <v>88.5</v>
      </c>
      <c r="T78" s="68">
        <f t="shared" si="34"/>
        <v>3.96</v>
      </c>
    </row>
    <row r="79" spans="1:20" ht="15.6">
      <c r="A79" s="67" t="s">
        <v>67</v>
      </c>
      <c r="B79" s="12" t="s">
        <v>68</v>
      </c>
      <c r="C79" s="7">
        <v>100</v>
      </c>
      <c r="D79" s="8">
        <v>13.98</v>
      </c>
      <c r="E79" s="8">
        <v>14.79</v>
      </c>
      <c r="F79" s="8">
        <v>9.48</v>
      </c>
      <c r="G79" s="8">
        <v>227.25</v>
      </c>
      <c r="H79" s="8">
        <v>0.46</v>
      </c>
      <c r="I79" s="9">
        <v>70</v>
      </c>
      <c r="J79" s="10">
        <f t="shared" si="25"/>
        <v>9.7860000000000014</v>
      </c>
      <c r="K79" s="10">
        <f t="shared" si="26"/>
        <v>10.353</v>
      </c>
      <c r="L79" s="10">
        <f t="shared" si="27"/>
        <v>6.636000000000001</v>
      </c>
      <c r="M79" s="10">
        <f t="shared" si="28"/>
        <v>159.07499999999999</v>
      </c>
      <c r="N79" s="10">
        <f t="shared" si="29"/>
        <v>0.32200000000000001</v>
      </c>
      <c r="O79" s="7">
        <v>50</v>
      </c>
      <c r="P79" s="8">
        <f t="shared" si="30"/>
        <v>6.99</v>
      </c>
      <c r="Q79" s="8">
        <f t="shared" si="31"/>
        <v>7.3950000000000005</v>
      </c>
      <c r="R79" s="8">
        <f t="shared" si="32"/>
        <v>4.74</v>
      </c>
      <c r="S79" s="11">
        <f t="shared" si="33"/>
        <v>113.625</v>
      </c>
      <c r="T79" s="68">
        <f t="shared" si="34"/>
        <v>0.22999999999999998</v>
      </c>
    </row>
    <row r="80" spans="1:20" ht="15.6">
      <c r="A80" s="67" t="s">
        <v>69</v>
      </c>
      <c r="B80" s="12" t="s">
        <v>70</v>
      </c>
      <c r="C80" s="7">
        <v>100</v>
      </c>
      <c r="D80" s="8">
        <v>6.06</v>
      </c>
      <c r="E80" s="8">
        <v>7.24</v>
      </c>
      <c r="F80" s="8">
        <v>10.53</v>
      </c>
      <c r="G80" s="8">
        <v>132</v>
      </c>
      <c r="H80" s="8">
        <v>4.95</v>
      </c>
      <c r="I80" s="9">
        <v>130</v>
      </c>
      <c r="J80" s="10">
        <f t="shared" si="25"/>
        <v>7.8779999999999992</v>
      </c>
      <c r="K80" s="10">
        <f t="shared" si="26"/>
        <v>9.4120000000000008</v>
      </c>
      <c r="L80" s="10">
        <f t="shared" si="27"/>
        <v>13.688999999999998</v>
      </c>
      <c r="M80" s="10">
        <f t="shared" si="28"/>
        <v>171.6</v>
      </c>
      <c r="N80" s="10">
        <f t="shared" si="29"/>
        <v>6.4350000000000005</v>
      </c>
      <c r="O80" s="7">
        <v>100</v>
      </c>
      <c r="P80" s="8">
        <f t="shared" si="30"/>
        <v>6.06</v>
      </c>
      <c r="Q80" s="8">
        <f t="shared" si="31"/>
        <v>7.24</v>
      </c>
      <c r="R80" s="8">
        <f t="shared" si="32"/>
        <v>10.53</v>
      </c>
      <c r="S80" s="11">
        <f t="shared" si="33"/>
        <v>132</v>
      </c>
      <c r="T80" s="68">
        <f t="shared" si="34"/>
        <v>4.95</v>
      </c>
    </row>
    <row r="81" spans="1:20" ht="15.6">
      <c r="A81" s="67" t="s">
        <v>71</v>
      </c>
      <c r="B81" s="12" t="s">
        <v>72</v>
      </c>
      <c r="C81" s="7">
        <v>100</v>
      </c>
      <c r="D81" s="8">
        <v>0.3</v>
      </c>
      <c r="E81" s="8">
        <v>0.15</v>
      </c>
      <c r="F81" s="8">
        <v>13.5</v>
      </c>
      <c r="G81" s="8">
        <v>55.5</v>
      </c>
      <c r="H81" s="8">
        <v>40</v>
      </c>
      <c r="I81" s="9">
        <v>200</v>
      </c>
      <c r="J81" s="10">
        <f t="shared" si="25"/>
        <v>0.6</v>
      </c>
      <c r="K81" s="10">
        <f t="shared" si="26"/>
        <v>0.3</v>
      </c>
      <c r="L81" s="10">
        <f t="shared" si="27"/>
        <v>27</v>
      </c>
      <c r="M81" s="10">
        <f t="shared" si="28"/>
        <v>111.00000000000001</v>
      </c>
      <c r="N81" s="10">
        <f t="shared" si="29"/>
        <v>80</v>
      </c>
      <c r="O81" s="7">
        <v>150</v>
      </c>
      <c r="P81" s="8">
        <f t="shared" si="30"/>
        <v>0.45</v>
      </c>
      <c r="Q81" s="8">
        <f t="shared" si="31"/>
        <v>0.22500000000000001</v>
      </c>
      <c r="R81" s="8">
        <f t="shared" si="32"/>
        <v>20.25</v>
      </c>
      <c r="S81" s="11">
        <f t="shared" si="33"/>
        <v>83.250000000000014</v>
      </c>
      <c r="T81" s="68">
        <f t="shared" si="34"/>
        <v>60</v>
      </c>
    </row>
    <row r="82" spans="1:20" ht="15.6">
      <c r="A82" s="67">
        <v>89</v>
      </c>
      <c r="B82" s="12" t="s">
        <v>73</v>
      </c>
      <c r="C82" s="7">
        <v>100</v>
      </c>
      <c r="D82" s="8">
        <v>6.6</v>
      </c>
      <c r="E82" s="8">
        <v>1.2</v>
      </c>
      <c r="F82" s="8">
        <v>33.4</v>
      </c>
      <c r="G82" s="8">
        <v>181</v>
      </c>
      <c r="H82" s="8">
        <v>0</v>
      </c>
      <c r="I82" s="9">
        <v>40</v>
      </c>
      <c r="J82" s="10">
        <f t="shared" si="25"/>
        <v>2.64</v>
      </c>
      <c r="K82" s="10">
        <f t="shared" si="26"/>
        <v>0.48</v>
      </c>
      <c r="L82" s="10">
        <f t="shared" si="27"/>
        <v>13.36</v>
      </c>
      <c r="M82" s="10">
        <f t="shared" si="28"/>
        <v>72.400000000000006</v>
      </c>
      <c r="N82" s="10">
        <f t="shared" si="29"/>
        <v>0</v>
      </c>
      <c r="O82" s="7">
        <v>30</v>
      </c>
      <c r="P82" s="8">
        <f t="shared" si="30"/>
        <v>1.98</v>
      </c>
      <c r="Q82" s="8">
        <f t="shared" si="31"/>
        <v>0.36</v>
      </c>
      <c r="R82" s="8">
        <f t="shared" si="32"/>
        <v>10.02</v>
      </c>
      <c r="S82" s="11">
        <f t="shared" si="33"/>
        <v>54.300000000000004</v>
      </c>
      <c r="T82" s="68">
        <f t="shared" si="34"/>
        <v>0</v>
      </c>
    </row>
    <row r="83" spans="1:20" ht="15.6">
      <c r="A83" s="69"/>
      <c r="B83" s="16"/>
      <c r="C83" s="17"/>
      <c r="D83" s="17"/>
      <c r="E83" s="17"/>
      <c r="F83" s="17"/>
      <c r="G83" s="17"/>
      <c r="H83" s="17"/>
      <c r="I83" s="18">
        <f>I77+I78+I79+I80+I81+I82</f>
        <v>670</v>
      </c>
      <c r="J83" s="18">
        <f>SUM(J77:J82)</f>
        <v>28.489000000000004</v>
      </c>
      <c r="K83" s="18">
        <f>SUM(K77:K82)</f>
        <v>28.009999999999998</v>
      </c>
      <c r="L83" s="18">
        <f>SUM(L77:L82)</f>
        <v>76.680000000000007</v>
      </c>
      <c r="M83" s="18">
        <f>SUM(M77:M82)</f>
        <v>679.43999999999994</v>
      </c>
      <c r="N83" s="18">
        <f>N77+N78+N79+N80+N81+N82</f>
        <v>98.119</v>
      </c>
      <c r="O83" s="17">
        <f>O77+O78+O79+O80+O81+O82</f>
        <v>510</v>
      </c>
      <c r="P83" s="17">
        <f>SUM(P77:P82)</f>
        <v>21.353999999999999</v>
      </c>
      <c r="Q83" s="17">
        <f>SUM(Q77:Q82)</f>
        <v>20.371000000000002</v>
      </c>
      <c r="R83" s="17">
        <f>SUM(R77:R82)</f>
        <v>58.266000000000005</v>
      </c>
      <c r="S83" s="19">
        <f>SUM(S77:S82)</f>
        <v>507.17400000000004</v>
      </c>
      <c r="T83" s="70">
        <f>T77+T78+T79+T80+T81+T82</f>
        <v>73.105999999999995</v>
      </c>
    </row>
    <row r="84" spans="1:20" ht="15.6">
      <c r="A84" s="217" t="s">
        <v>33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94"/>
    </row>
    <row r="85" spans="1:20" ht="15.6">
      <c r="A85" s="71">
        <v>91</v>
      </c>
      <c r="B85" s="20" t="s">
        <v>74</v>
      </c>
      <c r="C85" s="21">
        <v>100</v>
      </c>
      <c r="D85" s="22">
        <v>7.5</v>
      </c>
      <c r="E85" s="22">
        <v>11.8</v>
      </c>
      <c r="F85" s="22">
        <v>74.900000000000006</v>
      </c>
      <c r="G85" s="22">
        <v>417</v>
      </c>
      <c r="H85" s="22">
        <v>0</v>
      </c>
      <c r="I85" s="23">
        <v>60</v>
      </c>
      <c r="J85" s="24">
        <f>D85/100*I85</f>
        <v>4.5</v>
      </c>
      <c r="K85" s="24">
        <f>E85/100*I85</f>
        <v>7.08</v>
      </c>
      <c r="L85" s="24">
        <f>F85/100*I85</f>
        <v>44.940000000000005</v>
      </c>
      <c r="M85" s="24">
        <f>G85/C85*I85</f>
        <v>250.2</v>
      </c>
      <c r="N85" s="24">
        <f>H85/100*I85</f>
        <v>0</v>
      </c>
      <c r="O85" s="21">
        <v>40</v>
      </c>
      <c r="P85" s="22">
        <f>D85/100*O85</f>
        <v>3</v>
      </c>
      <c r="Q85" s="22">
        <f>E85/100*O85</f>
        <v>4.7200000000000006</v>
      </c>
      <c r="R85" s="22">
        <f>F85/100*O85</f>
        <v>29.960000000000004</v>
      </c>
      <c r="S85" s="25">
        <f>G85/100*O85</f>
        <v>166.8</v>
      </c>
      <c r="T85" s="72">
        <f>H85/100*O85</f>
        <v>0</v>
      </c>
    </row>
    <row r="86" spans="1:20" ht="15.6">
      <c r="A86" s="67" t="s">
        <v>75</v>
      </c>
      <c r="B86" s="15" t="s">
        <v>76</v>
      </c>
      <c r="C86" s="7">
        <v>100</v>
      </c>
      <c r="D86" s="8">
        <v>1.8</v>
      </c>
      <c r="E86" s="8">
        <v>1.65</v>
      </c>
      <c r="F86" s="8">
        <v>6.85</v>
      </c>
      <c r="G86" s="8">
        <v>50</v>
      </c>
      <c r="H86" s="8">
        <v>0.26</v>
      </c>
      <c r="I86" s="9">
        <v>200</v>
      </c>
      <c r="J86" s="10">
        <f>D86/100*I86</f>
        <v>3.6000000000000005</v>
      </c>
      <c r="K86" s="10">
        <f>E86/100*I86</f>
        <v>3.3000000000000003</v>
      </c>
      <c r="L86" s="10">
        <f>F86/100*I86</f>
        <v>13.699999999999998</v>
      </c>
      <c r="M86" s="10">
        <f>G86/100*I86</f>
        <v>100</v>
      </c>
      <c r="N86" s="10">
        <f>H86/100*I86</f>
        <v>0.52</v>
      </c>
      <c r="O86" s="7">
        <v>150</v>
      </c>
      <c r="P86" s="8">
        <f>D86/100*O86</f>
        <v>2.7</v>
      </c>
      <c r="Q86" s="8">
        <f>E86/100*O86</f>
        <v>2.4750000000000001</v>
      </c>
      <c r="R86" s="8">
        <f>F86/100*O86</f>
        <v>10.274999999999999</v>
      </c>
      <c r="S86" s="11">
        <f>G86/100*O86</f>
        <v>75</v>
      </c>
      <c r="T86" s="68">
        <f>H86/100*O86</f>
        <v>0.38999999999999996</v>
      </c>
    </row>
    <row r="87" spans="1:20" ht="15.6">
      <c r="A87" s="67" t="s">
        <v>77</v>
      </c>
      <c r="B87" s="15" t="s">
        <v>78</v>
      </c>
      <c r="C87" s="7">
        <v>100</v>
      </c>
      <c r="D87" s="8">
        <v>2.06</v>
      </c>
      <c r="E87" s="8">
        <v>3.06</v>
      </c>
      <c r="F87" s="8">
        <v>13.38</v>
      </c>
      <c r="G87" s="8">
        <v>91.23</v>
      </c>
      <c r="H87" s="8">
        <v>6.93</v>
      </c>
      <c r="I87" s="9">
        <v>150</v>
      </c>
      <c r="J87" s="10">
        <f>D87/C87*I87</f>
        <v>3.09</v>
      </c>
      <c r="K87" s="10">
        <f>E87/C87*I87</f>
        <v>4.5900000000000007</v>
      </c>
      <c r="L87" s="10">
        <f>F87/C87*I87</f>
        <v>20.07</v>
      </c>
      <c r="M87" s="10">
        <f>G87/C87*I87</f>
        <v>136.845</v>
      </c>
      <c r="N87" s="10">
        <f>H87/C87*I87</f>
        <v>10.395</v>
      </c>
      <c r="O87" s="7"/>
      <c r="P87" s="8"/>
      <c r="Q87" s="8"/>
      <c r="R87" s="8"/>
      <c r="S87" s="11"/>
      <c r="T87" s="68"/>
    </row>
    <row r="88" spans="1:20" ht="15.6">
      <c r="A88" s="67" t="s">
        <v>79</v>
      </c>
      <c r="B88" s="15" t="s">
        <v>80</v>
      </c>
      <c r="C88" s="7">
        <v>100</v>
      </c>
      <c r="D88" s="8">
        <v>1.42</v>
      </c>
      <c r="E88" s="8">
        <v>6.68</v>
      </c>
      <c r="F88" s="8">
        <v>5.78</v>
      </c>
      <c r="G88" s="8">
        <v>89.25</v>
      </c>
      <c r="H88" s="8">
        <v>5.25</v>
      </c>
      <c r="I88" s="9">
        <v>40</v>
      </c>
      <c r="J88" s="10">
        <f>D88/C88*I88</f>
        <v>0.56799999999999995</v>
      </c>
      <c r="K88" s="10">
        <f>E88/C88*I88</f>
        <v>2.6719999999999997</v>
      </c>
      <c r="L88" s="10">
        <f>F88/C88*I88</f>
        <v>2.3120000000000003</v>
      </c>
      <c r="M88" s="10">
        <f>G88/C88*I88</f>
        <v>35.699999999999996</v>
      </c>
      <c r="N88" s="10">
        <f>H88/C88*I88</f>
        <v>2.1</v>
      </c>
      <c r="O88" s="7"/>
      <c r="P88" s="8"/>
      <c r="Q88" s="8"/>
      <c r="R88" s="8"/>
      <c r="S88" s="11"/>
      <c r="T88" s="68"/>
    </row>
    <row r="89" spans="1:20" ht="15.6">
      <c r="A89" s="73"/>
      <c r="B89" s="13"/>
      <c r="C89" s="7"/>
      <c r="D89" s="7"/>
      <c r="E89" s="7"/>
      <c r="F89" s="7"/>
      <c r="G89" s="7"/>
      <c r="H89" s="7"/>
      <c r="I89" s="9">
        <f t="shared" ref="I89:N89" si="35">I85+I86+I87+I88</f>
        <v>450</v>
      </c>
      <c r="J89" s="9">
        <f t="shared" si="35"/>
        <v>11.758000000000001</v>
      </c>
      <c r="K89" s="9">
        <f t="shared" si="35"/>
        <v>17.642000000000003</v>
      </c>
      <c r="L89" s="9">
        <f t="shared" si="35"/>
        <v>81.022000000000006</v>
      </c>
      <c r="M89" s="9">
        <f t="shared" si="35"/>
        <v>522.745</v>
      </c>
      <c r="N89" s="9">
        <f t="shared" si="35"/>
        <v>13.014999999999999</v>
      </c>
      <c r="O89" s="7">
        <f>O85+O86</f>
        <v>190</v>
      </c>
      <c r="P89" s="7">
        <f>SUM(P85:P86)</f>
        <v>5.7</v>
      </c>
      <c r="Q89" s="7">
        <f>SUM(Q85:Q86)</f>
        <v>7.1950000000000003</v>
      </c>
      <c r="R89" s="7">
        <f>SUM(R85:R86)</f>
        <v>40.234999999999999</v>
      </c>
      <c r="S89" s="14">
        <f>SUM(S85:S86)</f>
        <v>241.8</v>
      </c>
      <c r="T89" s="74">
        <f>T85+T86</f>
        <v>0.38999999999999996</v>
      </c>
    </row>
    <row r="90" spans="1:20" ht="15.75" hidden="1" customHeight="1">
      <c r="A90" s="67"/>
      <c r="B90" s="15"/>
      <c r="C90" s="7"/>
      <c r="D90" s="8"/>
      <c r="E90" s="8"/>
      <c r="F90" s="8"/>
      <c r="G90" s="8"/>
      <c r="H90" s="8"/>
      <c r="I90" s="9"/>
      <c r="J90" s="10"/>
      <c r="K90" s="10"/>
      <c r="L90" s="10"/>
      <c r="M90" s="10"/>
      <c r="N90" s="10"/>
      <c r="O90" s="7"/>
      <c r="P90" s="8"/>
      <c r="Q90" s="8"/>
      <c r="R90" s="8"/>
      <c r="S90" s="11"/>
      <c r="T90" s="68"/>
    </row>
    <row r="91" spans="1:20" ht="15.75" hidden="1" customHeight="1">
      <c r="A91" s="67"/>
      <c r="B91" s="15"/>
      <c r="C91" s="7"/>
      <c r="D91" s="8"/>
      <c r="E91" s="8"/>
      <c r="F91" s="8"/>
      <c r="G91" s="8"/>
      <c r="H91" s="8"/>
      <c r="I91" s="9"/>
      <c r="J91" s="10"/>
      <c r="K91" s="10"/>
      <c r="L91" s="10"/>
      <c r="M91" s="10"/>
      <c r="N91" s="10"/>
      <c r="O91" s="7"/>
      <c r="P91" s="8"/>
      <c r="Q91" s="8"/>
      <c r="R91" s="8"/>
      <c r="S91" s="11"/>
      <c r="T91" s="68"/>
    </row>
    <row r="92" spans="1:20" ht="15.75" hidden="1" customHeight="1">
      <c r="A92" s="67"/>
      <c r="B92" s="15"/>
      <c r="C92" s="7"/>
      <c r="D92" s="8"/>
      <c r="E92" s="8"/>
      <c r="F92" s="8"/>
      <c r="G92" s="8"/>
      <c r="H92" s="8"/>
      <c r="I92" s="9"/>
      <c r="J92" s="10"/>
      <c r="K92" s="10"/>
      <c r="L92" s="10"/>
      <c r="M92" s="10"/>
      <c r="N92" s="10"/>
      <c r="O92" s="7"/>
      <c r="P92" s="8"/>
      <c r="Q92" s="8"/>
      <c r="R92" s="8"/>
      <c r="S92" s="11"/>
      <c r="T92" s="68"/>
    </row>
    <row r="93" spans="1:20" ht="15.75" hidden="1" customHeight="1">
      <c r="A93" s="67"/>
      <c r="B93" s="15"/>
      <c r="C93" s="7"/>
      <c r="D93" s="8"/>
      <c r="E93" s="8"/>
      <c r="F93" s="8"/>
      <c r="G93" s="8"/>
      <c r="H93" s="8"/>
      <c r="I93" s="9"/>
      <c r="J93" s="10"/>
      <c r="K93" s="10"/>
      <c r="L93" s="10"/>
      <c r="M93" s="10"/>
      <c r="N93" s="10"/>
      <c r="O93" s="7"/>
      <c r="P93" s="8"/>
      <c r="Q93" s="8"/>
      <c r="R93" s="8"/>
      <c r="S93" s="11"/>
      <c r="T93" s="68"/>
    </row>
    <row r="94" spans="1:20" ht="15.75" hidden="1" customHeight="1">
      <c r="A94" s="67"/>
      <c r="B94" s="15"/>
      <c r="C94" s="7"/>
      <c r="D94" s="8"/>
      <c r="E94" s="8"/>
      <c r="F94" s="8"/>
      <c r="G94" s="8"/>
      <c r="H94" s="8"/>
      <c r="I94" s="9"/>
      <c r="J94" s="10"/>
      <c r="K94" s="10"/>
      <c r="L94" s="10"/>
      <c r="M94" s="10"/>
      <c r="N94" s="10"/>
      <c r="O94" s="7"/>
      <c r="P94" s="8"/>
      <c r="Q94" s="8"/>
      <c r="R94" s="8"/>
      <c r="S94" s="11"/>
      <c r="T94" s="68"/>
    </row>
    <row r="95" spans="1:20" ht="15.75" hidden="1" customHeight="1">
      <c r="A95" s="67"/>
      <c r="B95" s="15"/>
      <c r="C95" s="7"/>
      <c r="D95" s="8"/>
      <c r="E95" s="8"/>
      <c r="F95" s="8"/>
      <c r="G95" s="8"/>
      <c r="H95" s="8"/>
      <c r="I95" s="9"/>
      <c r="J95" s="10"/>
      <c r="K95" s="10"/>
      <c r="L95" s="10"/>
      <c r="M95" s="10"/>
      <c r="N95" s="10"/>
      <c r="O95" s="7"/>
      <c r="P95" s="8"/>
      <c r="Q95" s="8"/>
      <c r="R95" s="8"/>
      <c r="S95" s="11"/>
      <c r="T95" s="68"/>
    </row>
    <row r="96" spans="1:20" ht="15.75" hidden="1" customHeight="1">
      <c r="A96" s="73"/>
      <c r="B96" s="13"/>
      <c r="C96" s="7"/>
      <c r="D96" s="7"/>
      <c r="E96" s="7"/>
      <c r="F96" s="7"/>
      <c r="G96" s="7"/>
      <c r="H96" s="7"/>
      <c r="I96" s="9"/>
      <c r="J96" s="9"/>
      <c r="K96" s="9"/>
      <c r="L96" s="9"/>
      <c r="M96" s="9"/>
      <c r="N96" s="9"/>
      <c r="O96" s="7"/>
      <c r="P96" s="7"/>
      <c r="Q96" s="7"/>
      <c r="R96" s="7"/>
      <c r="S96" s="14"/>
      <c r="T96" s="74"/>
    </row>
    <row r="97" spans="1:20" ht="15.6" hidden="1">
      <c r="A97" s="255"/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77"/>
    </row>
    <row r="98" spans="1:20" ht="15.6" hidden="1">
      <c r="A98" s="67"/>
      <c r="B98" s="15"/>
      <c r="C98" s="7"/>
      <c r="D98" s="8"/>
      <c r="E98" s="8"/>
      <c r="F98" s="8"/>
      <c r="G98" s="8"/>
      <c r="H98" s="8"/>
      <c r="I98" s="9"/>
      <c r="J98" s="10"/>
      <c r="K98" s="10"/>
      <c r="L98" s="10"/>
      <c r="M98" s="10"/>
      <c r="N98" s="10"/>
      <c r="O98" s="7"/>
      <c r="P98" s="8"/>
      <c r="Q98" s="8"/>
      <c r="R98" s="8"/>
      <c r="S98" s="11"/>
      <c r="T98" s="68"/>
    </row>
    <row r="99" spans="1:20" ht="15.6" hidden="1">
      <c r="A99" s="67"/>
      <c r="B99" s="15"/>
      <c r="C99" s="7"/>
      <c r="D99" s="8"/>
      <c r="E99" s="8"/>
      <c r="F99" s="8"/>
      <c r="G99" s="8"/>
      <c r="H99" s="8"/>
      <c r="I99" s="9"/>
      <c r="J99" s="10"/>
      <c r="K99" s="10"/>
      <c r="L99" s="10"/>
      <c r="M99" s="10"/>
      <c r="N99" s="10"/>
      <c r="O99" s="7"/>
      <c r="P99" s="8"/>
      <c r="Q99" s="8"/>
      <c r="R99" s="8"/>
      <c r="S99" s="11"/>
      <c r="T99" s="68"/>
    </row>
    <row r="100" spans="1:20" ht="15.6" hidden="1">
      <c r="A100" s="73"/>
      <c r="B100" s="13"/>
      <c r="C100" s="7"/>
      <c r="D100" s="7"/>
      <c r="E100" s="7"/>
      <c r="F100" s="7"/>
      <c r="G100" s="7"/>
      <c r="H100" s="7"/>
      <c r="I100" s="9"/>
      <c r="J100" s="9"/>
      <c r="K100" s="9"/>
      <c r="L100" s="9"/>
      <c r="M100" s="9"/>
      <c r="N100" s="9"/>
      <c r="O100" s="7"/>
      <c r="P100" s="7"/>
      <c r="Q100" s="7"/>
      <c r="R100" s="7"/>
      <c r="S100" s="14"/>
      <c r="T100" s="74"/>
    </row>
    <row r="101" spans="1:20" ht="15.6" hidden="1">
      <c r="A101" s="80"/>
      <c r="B101" s="26"/>
      <c r="C101" s="27"/>
      <c r="D101" s="27"/>
      <c r="E101" s="27"/>
      <c r="F101" s="27"/>
      <c r="G101" s="27"/>
      <c r="H101" s="27"/>
      <c r="I101" s="28" t="e">
        <f>I68+#REF!+I70+I71+I74+I77+I78+I79+I80+I81+I82+I85+I86</f>
        <v>#REF!</v>
      </c>
      <c r="J101" s="28">
        <f>J100+J96+J89+J83+J75+J72</f>
        <v>52.217000000000006</v>
      </c>
      <c r="K101" s="28">
        <f>K100+K96+K89+K83+K75+K72</f>
        <v>53.671999999999997</v>
      </c>
      <c r="L101" s="28">
        <f>L100+L96+L89+L83+L75+L72</f>
        <v>239.93200000000002</v>
      </c>
      <c r="M101" s="28">
        <f>M100+M96+M89+M83+M75+M72</f>
        <v>1685.0550000000001</v>
      </c>
      <c r="N101" s="28"/>
      <c r="O101" s="28"/>
      <c r="P101" s="28">
        <f>P100+P96+P89+P83+P75+P72</f>
        <v>37.143999999999998</v>
      </c>
      <c r="Q101" s="28">
        <f>Q100+Q96+Q89+Q83+Q75+Q72</f>
        <v>34.211000000000006</v>
      </c>
      <c r="R101" s="28">
        <f>R100+R96+R89+R83+R75+R72</f>
        <v>164.19600000000003</v>
      </c>
      <c r="S101" s="30">
        <f>S100+S96+S89+S83+S75+S72</f>
        <v>1138.549</v>
      </c>
      <c r="T101" s="81"/>
    </row>
    <row r="102" spans="1:20" ht="15.6">
      <c r="A102" s="100"/>
      <c r="B102" s="101"/>
      <c r="C102" s="102"/>
      <c r="D102" s="102"/>
      <c r="E102" s="102"/>
      <c r="F102" s="102"/>
      <c r="G102" s="102"/>
      <c r="H102" s="102"/>
      <c r="I102" s="103">
        <f t="shared" ref="I102:T102" si="36">I72+I75+I83+I89</f>
        <v>1700</v>
      </c>
      <c r="J102" s="103">
        <f t="shared" si="36"/>
        <v>52.217000000000006</v>
      </c>
      <c r="K102" s="103">
        <f t="shared" si="36"/>
        <v>53.672000000000004</v>
      </c>
      <c r="L102" s="103">
        <f t="shared" si="36"/>
        <v>239.93200000000002</v>
      </c>
      <c r="M102" s="103">
        <f t="shared" si="36"/>
        <v>1685.0549999999998</v>
      </c>
      <c r="N102" s="103">
        <f t="shared" si="36"/>
        <v>115.59</v>
      </c>
      <c r="O102" s="103">
        <f t="shared" si="36"/>
        <v>1140</v>
      </c>
      <c r="P102" s="103">
        <f t="shared" si="36"/>
        <v>37.143999999999998</v>
      </c>
      <c r="Q102" s="103">
        <f t="shared" si="36"/>
        <v>34.210999999999999</v>
      </c>
      <c r="R102" s="103">
        <f t="shared" si="36"/>
        <v>164.19600000000003</v>
      </c>
      <c r="S102" s="103">
        <f t="shared" si="36"/>
        <v>1138.549</v>
      </c>
      <c r="T102" s="104">
        <f t="shared" si="36"/>
        <v>76.665999999999997</v>
      </c>
    </row>
    <row r="103" spans="1:20" ht="12" customHeight="1">
      <c r="A103" s="265"/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6"/>
      <c r="O103" s="266"/>
      <c r="P103" s="266"/>
      <c r="Q103" s="266"/>
      <c r="R103" s="266"/>
      <c r="S103" s="266"/>
      <c r="T103" s="267"/>
    </row>
    <row r="104" spans="1:20" ht="21" customHeight="1">
      <c r="A104" s="260" t="s">
        <v>81</v>
      </c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2"/>
    </row>
    <row r="105" spans="1:20" ht="17.25" customHeight="1">
      <c r="A105" s="217" t="s">
        <v>10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6"/>
    </row>
    <row r="106" spans="1:20" ht="31.2">
      <c r="A106" s="67" t="s">
        <v>82</v>
      </c>
      <c r="B106" s="12" t="s">
        <v>83</v>
      </c>
      <c r="C106" s="7">
        <v>100</v>
      </c>
      <c r="D106" s="8">
        <v>13.73</v>
      </c>
      <c r="E106" s="8">
        <v>8.27</v>
      </c>
      <c r="F106" s="8">
        <v>43.27</v>
      </c>
      <c r="G106" s="8">
        <v>300</v>
      </c>
      <c r="H106" s="8">
        <v>10.74</v>
      </c>
      <c r="I106" s="9">
        <v>150</v>
      </c>
      <c r="J106" s="10">
        <f>D106/100*I106</f>
        <v>20.595000000000002</v>
      </c>
      <c r="K106" s="10">
        <f>E106/100*I106</f>
        <v>12.404999999999999</v>
      </c>
      <c r="L106" s="10">
        <f>F106/100*I106</f>
        <v>64.905000000000001</v>
      </c>
      <c r="M106" s="10">
        <f>G106/100*I106</f>
        <v>450</v>
      </c>
      <c r="N106" s="10">
        <f>H106/100*I106</f>
        <v>16.11</v>
      </c>
      <c r="O106" s="7">
        <v>100</v>
      </c>
      <c r="P106" s="8">
        <f>D106/100*O106</f>
        <v>13.73</v>
      </c>
      <c r="Q106" s="8">
        <f>E106/100*O106</f>
        <v>8.27</v>
      </c>
      <c r="R106" s="8">
        <f>F106/100*O106</f>
        <v>43.27</v>
      </c>
      <c r="S106" s="11">
        <f>G106/100*O106</f>
        <v>300</v>
      </c>
      <c r="T106" s="68">
        <f>H106/100*O106</f>
        <v>10.74</v>
      </c>
    </row>
    <row r="107" spans="1:20" ht="15.6">
      <c r="A107" s="67" t="s">
        <v>84</v>
      </c>
      <c r="B107" s="12" t="s">
        <v>85</v>
      </c>
      <c r="C107" s="7">
        <v>100</v>
      </c>
      <c r="D107" s="8">
        <v>0.05</v>
      </c>
      <c r="E107" s="8">
        <v>0.02</v>
      </c>
      <c r="F107" s="8">
        <v>4.6500000000000004</v>
      </c>
      <c r="G107" s="8">
        <v>1.9</v>
      </c>
      <c r="H107" s="8">
        <v>0.56000000000000005</v>
      </c>
      <c r="I107" s="9">
        <v>200</v>
      </c>
      <c r="J107" s="10">
        <f>D107/100*I107</f>
        <v>0.1</v>
      </c>
      <c r="K107" s="10">
        <f>E107/100*I107</f>
        <v>0.04</v>
      </c>
      <c r="L107" s="10">
        <f>F107/100*I107</f>
        <v>9.3000000000000007</v>
      </c>
      <c r="M107" s="10">
        <f>G107/100*I107</f>
        <v>3.8</v>
      </c>
      <c r="N107" s="10">
        <f>H107/100*I107</f>
        <v>1.1200000000000001</v>
      </c>
      <c r="O107" s="7">
        <v>150</v>
      </c>
      <c r="P107" s="8">
        <f>D107/100*O107</f>
        <v>7.4999999999999997E-2</v>
      </c>
      <c r="Q107" s="8">
        <f>E107/100*O107</f>
        <v>3.0000000000000002E-2</v>
      </c>
      <c r="R107" s="8">
        <f>F107/100*O107</f>
        <v>6.9750000000000014</v>
      </c>
      <c r="S107" s="11">
        <f>G107/100*O107</f>
        <v>2.85</v>
      </c>
      <c r="T107" s="68">
        <f>H107/100*O107</f>
        <v>0.84000000000000008</v>
      </c>
    </row>
    <row r="108" spans="1:20" ht="15.6">
      <c r="A108" s="67">
        <v>88</v>
      </c>
      <c r="B108" s="6" t="s">
        <v>15</v>
      </c>
      <c r="C108" s="7">
        <v>100</v>
      </c>
      <c r="D108" s="8">
        <v>7.5</v>
      </c>
      <c r="E108" s="8">
        <v>2.9</v>
      </c>
      <c r="F108" s="8">
        <v>51.4</v>
      </c>
      <c r="G108" s="8">
        <v>262</v>
      </c>
      <c r="H108" s="8">
        <v>0</v>
      </c>
      <c r="I108" s="9">
        <v>30</v>
      </c>
      <c r="J108" s="10">
        <f>D108/100*I108</f>
        <v>2.25</v>
      </c>
      <c r="K108" s="10">
        <f>E108/100*I108</f>
        <v>0.86999999999999988</v>
      </c>
      <c r="L108" s="10">
        <f>F108/100*I108</f>
        <v>15.42</v>
      </c>
      <c r="M108" s="10">
        <f>G108/100*I108</f>
        <v>78.600000000000009</v>
      </c>
      <c r="N108" s="10">
        <f>H108/100*I108</f>
        <v>0</v>
      </c>
      <c r="O108" s="7">
        <v>30</v>
      </c>
      <c r="P108" s="8">
        <f>D108/100*O108</f>
        <v>2.25</v>
      </c>
      <c r="Q108" s="8">
        <f>E108/100*O108</f>
        <v>0.86999999999999988</v>
      </c>
      <c r="R108" s="8">
        <f>F108/100*O108</f>
        <v>15.42</v>
      </c>
      <c r="S108" s="11">
        <f>G108/100*O108</f>
        <v>78.600000000000009</v>
      </c>
      <c r="T108" s="68">
        <f>H108/100*O108</f>
        <v>0</v>
      </c>
    </row>
    <row r="109" spans="1:20" ht="15.6">
      <c r="A109" s="67" t="s">
        <v>41</v>
      </c>
      <c r="B109" s="6" t="s">
        <v>42</v>
      </c>
      <c r="C109" s="7">
        <v>100</v>
      </c>
      <c r="D109" s="8">
        <v>1</v>
      </c>
      <c r="E109" s="8">
        <v>72.5</v>
      </c>
      <c r="F109" s="8">
        <v>1.4</v>
      </c>
      <c r="G109" s="8">
        <v>662</v>
      </c>
      <c r="H109" s="8">
        <v>0</v>
      </c>
      <c r="I109" s="9">
        <v>10</v>
      </c>
      <c r="J109" s="10">
        <f>D109/100*I109</f>
        <v>0.1</v>
      </c>
      <c r="K109" s="10">
        <f>E109/100*I109</f>
        <v>7.25</v>
      </c>
      <c r="L109" s="10">
        <f>F109/100*I109</f>
        <v>0.13999999999999999</v>
      </c>
      <c r="M109" s="10">
        <f>G109/100*I109</f>
        <v>66.2</v>
      </c>
      <c r="N109" s="10">
        <f>H109/100*I109</f>
        <v>0</v>
      </c>
      <c r="O109" s="7">
        <v>5</v>
      </c>
      <c r="P109" s="8">
        <f>D109/100*O109</f>
        <v>0.05</v>
      </c>
      <c r="Q109" s="8">
        <f>E109/100*O109</f>
        <v>3.625</v>
      </c>
      <c r="R109" s="8">
        <f>F109/100*O109</f>
        <v>6.9999999999999993E-2</v>
      </c>
      <c r="S109" s="11">
        <f>G109/100*O109</f>
        <v>33.1</v>
      </c>
      <c r="T109" s="68">
        <f>H109/100*O109</f>
        <v>0</v>
      </c>
    </row>
    <row r="110" spans="1:20" ht="15.6">
      <c r="A110" s="73"/>
      <c r="B110" s="13"/>
      <c r="C110" s="7"/>
      <c r="D110" s="7"/>
      <c r="E110" s="7"/>
      <c r="F110" s="7"/>
      <c r="G110" s="7"/>
      <c r="H110" s="7"/>
      <c r="I110" s="9">
        <f>I106+I107+I108+I109</f>
        <v>390</v>
      </c>
      <c r="J110" s="9">
        <f>SUM(J106+J107+J108+J109)</f>
        <v>23.045000000000005</v>
      </c>
      <c r="K110" s="9">
        <f>SUM(K106+K107+K108+K109)</f>
        <v>20.564999999999998</v>
      </c>
      <c r="L110" s="9">
        <f>SUM(L106+L107+L108+L109)</f>
        <v>89.765000000000001</v>
      </c>
      <c r="M110" s="9">
        <f>SUM(M106:M109)</f>
        <v>598.6</v>
      </c>
      <c r="N110" s="9">
        <f>N106+N107+N108+N109</f>
        <v>17.23</v>
      </c>
      <c r="O110" s="7">
        <f>O106+O107+O108+O109</f>
        <v>285</v>
      </c>
      <c r="P110" s="7">
        <f>SUM(P106:P109)</f>
        <v>16.105</v>
      </c>
      <c r="Q110" s="7">
        <f>SUM(Q106:Q109)</f>
        <v>12.794999999999998</v>
      </c>
      <c r="R110" s="7">
        <f>SUM(R106:R109)</f>
        <v>65.734999999999999</v>
      </c>
      <c r="S110" s="14">
        <f>SUM(S106:S109)</f>
        <v>414.55000000000007</v>
      </c>
      <c r="T110" s="74">
        <f>T106+T107+T108+T109</f>
        <v>11.58</v>
      </c>
    </row>
    <row r="111" spans="1:20" ht="15.6">
      <c r="A111" s="217" t="s">
        <v>18</v>
      </c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6"/>
    </row>
    <row r="112" spans="1:20" ht="15.6">
      <c r="A112" s="71"/>
      <c r="B112" s="20" t="s">
        <v>19</v>
      </c>
      <c r="C112" s="21">
        <v>100</v>
      </c>
      <c r="D112" s="22"/>
      <c r="E112" s="22"/>
      <c r="F112" s="22">
        <v>6</v>
      </c>
      <c r="G112" s="22">
        <v>24</v>
      </c>
      <c r="H112" s="22">
        <v>2</v>
      </c>
      <c r="I112" s="9">
        <v>150</v>
      </c>
      <c r="J112" s="10">
        <f>D112/100*I112</f>
        <v>0</v>
      </c>
      <c r="K112" s="10">
        <f>E112/100*I112</f>
        <v>0</v>
      </c>
      <c r="L112" s="10">
        <f>F112/100*I112</f>
        <v>9</v>
      </c>
      <c r="M112" s="10">
        <f>G112/100*I112</f>
        <v>36</v>
      </c>
      <c r="N112" s="10">
        <f>H112/100*I112</f>
        <v>3</v>
      </c>
      <c r="O112" s="7">
        <v>100</v>
      </c>
      <c r="P112" s="8">
        <f>D112/100*O112</f>
        <v>0</v>
      </c>
      <c r="Q112" s="8">
        <f>E112/100*O112</f>
        <v>0</v>
      </c>
      <c r="R112" s="8">
        <f>F112/100*O112</f>
        <v>6</v>
      </c>
      <c r="S112" s="11">
        <f>G112/100*O112</f>
        <v>24</v>
      </c>
      <c r="T112" s="68">
        <f>H112/100*O112</f>
        <v>2</v>
      </c>
    </row>
    <row r="113" spans="1:20" ht="15.6">
      <c r="A113" s="69"/>
      <c r="B113" s="16"/>
      <c r="C113" s="17"/>
      <c r="D113" s="17"/>
      <c r="E113" s="17"/>
      <c r="F113" s="17"/>
      <c r="G113" s="17"/>
      <c r="H113" s="17"/>
      <c r="I113" s="18">
        <f>I112</f>
        <v>150</v>
      </c>
      <c r="J113" s="18">
        <f>SUM(J112)</f>
        <v>0</v>
      </c>
      <c r="K113" s="18">
        <f>SUM(K112)</f>
        <v>0</v>
      </c>
      <c r="L113" s="18">
        <f>SUM(L112)</f>
        <v>9</v>
      </c>
      <c r="M113" s="18">
        <f>SUM(M112)</f>
        <v>36</v>
      </c>
      <c r="N113" s="18">
        <f>N112</f>
        <v>3</v>
      </c>
      <c r="O113" s="17">
        <f>O112</f>
        <v>100</v>
      </c>
      <c r="P113" s="17">
        <f>SUM(P112)</f>
        <v>0</v>
      </c>
      <c r="Q113" s="17">
        <f>SUM(Q112)</f>
        <v>0</v>
      </c>
      <c r="R113" s="17">
        <f>SUM(R112)</f>
        <v>6</v>
      </c>
      <c r="S113" s="19">
        <f>SUM(S112)</f>
        <v>24</v>
      </c>
      <c r="T113" s="70">
        <f>T112</f>
        <v>2</v>
      </c>
    </row>
    <row r="114" spans="1:20" ht="15.6">
      <c r="A114" s="217" t="s">
        <v>20</v>
      </c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94"/>
    </row>
    <row r="115" spans="1:20" ht="15.6">
      <c r="A115" s="71" t="s">
        <v>148</v>
      </c>
      <c r="B115" s="60" t="s">
        <v>180</v>
      </c>
      <c r="C115" s="21">
        <v>100</v>
      </c>
      <c r="D115" s="22">
        <v>0.83</v>
      </c>
      <c r="E115" s="22">
        <v>4.5</v>
      </c>
      <c r="F115" s="22">
        <v>3</v>
      </c>
      <c r="G115" s="22">
        <v>55</v>
      </c>
      <c r="H115" s="22">
        <v>3.83</v>
      </c>
      <c r="I115" s="23">
        <v>50</v>
      </c>
      <c r="J115" s="24">
        <f>D115/100*I115</f>
        <v>0.41499999999999998</v>
      </c>
      <c r="K115" s="24">
        <f>E115/100*I115</f>
        <v>2.25</v>
      </c>
      <c r="L115" s="24">
        <f>F115/100*I115</f>
        <v>1.5</v>
      </c>
      <c r="M115" s="24">
        <f>G115/100*I115</f>
        <v>27.500000000000004</v>
      </c>
      <c r="N115" s="24">
        <f>H115/100*I115</f>
        <v>1.915</v>
      </c>
      <c r="O115" s="21">
        <v>30</v>
      </c>
      <c r="P115" s="22">
        <f>D115/100*O115</f>
        <v>0.249</v>
      </c>
      <c r="Q115" s="22">
        <f>E115/100*O115</f>
        <v>1.3499999999999999</v>
      </c>
      <c r="R115" s="22">
        <f>F115/100*O115</f>
        <v>0.89999999999999991</v>
      </c>
      <c r="S115" s="25">
        <f>G115/100*O115</f>
        <v>16.5</v>
      </c>
      <c r="T115" s="72">
        <f>H115/100*O115</f>
        <v>1.149</v>
      </c>
    </row>
    <row r="116" spans="1:20" ht="31.2">
      <c r="A116" s="67" t="s">
        <v>87</v>
      </c>
      <c r="B116" s="12" t="s">
        <v>88</v>
      </c>
      <c r="C116" s="7">
        <v>100</v>
      </c>
      <c r="D116" s="8">
        <v>3.05</v>
      </c>
      <c r="E116" s="8">
        <v>1.75</v>
      </c>
      <c r="F116" s="8">
        <v>11.9</v>
      </c>
      <c r="G116" s="8">
        <v>76.5</v>
      </c>
      <c r="H116" s="8">
        <v>1.87</v>
      </c>
      <c r="I116" s="9">
        <v>180</v>
      </c>
      <c r="J116" s="10">
        <f>D116/100*I116</f>
        <v>5.49</v>
      </c>
      <c r="K116" s="10">
        <f>E116/100*I116</f>
        <v>3.1500000000000004</v>
      </c>
      <c r="L116" s="10">
        <f>F116/100*I116</f>
        <v>21.42</v>
      </c>
      <c r="M116" s="10">
        <f>G116/100*I116</f>
        <v>137.69999999999999</v>
      </c>
      <c r="N116" s="10">
        <f>H116/100*I116</f>
        <v>3.3660000000000001</v>
      </c>
      <c r="O116" s="7">
        <v>150</v>
      </c>
      <c r="P116" s="8">
        <f>D116/100*O116</f>
        <v>4.5750000000000002</v>
      </c>
      <c r="Q116" s="8">
        <f>E116/100*O116</f>
        <v>2.6250000000000004</v>
      </c>
      <c r="R116" s="8">
        <f>F116/100*O116</f>
        <v>17.850000000000001</v>
      </c>
      <c r="S116" s="11">
        <f>G116/100*O116</f>
        <v>114.75</v>
      </c>
      <c r="T116" s="68">
        <f>H116/100*O116</f>
        <v>2.8050000000000002</v>
      </c>
    </row>
    <row r="117" spans="1:20" ht="15.6">
      <c r="A117" s="67" t="s">
        <v>89</v>
      </c>
      <c r="B117" s="12" t="s">
        <v>90</v>
      </c>
      <c r="C117" s="7">
        <v>100</v>
      </c>
      <c r="D117" s="8">
        <v>16.13</v>
      </c>
      <c r="E117" s="8">
        <v>11.47</v>
      </c>
      <c r="F117" s="8">
        <v>13.73</v>
      </c>
      <c r="G117" s="8">
        <v>224</v>
      </c>
      <c r="H117" s="8">
        <v>46.6</v>
      </c>
      <c r="I117" s="9">
        <v>70</v>
      </c>
      <c r="J117" s="10">
        <f>D117/100*I117</f>
        <v>11.291</v>
      </c>
      <c r="K117" s="10">
        <f>E117/100*I117</f>
        <v>8.0289999999999999</v>
      </c>
      <c r="L117" s="10">
        <f>F117/100*I117</f>
        <v>9.6110000000000007</v>
      </c>
      <c r="M117" s="10">
        <f>G117/100*I117</f>
        <v>156.80000000000001</v>
      </c>
      <c r="N117" s="10">
        <f>H117/100*I117</f>
        <v>32.620000000000005</v>
      </c>
      <c r="O117" s="7">
        <v>50</v>
      </c>
      <c r="P117" s="8">
        <f>D117/100*O117</f>
        <v>8.0649999999999995</v>
      </c>
      <c r="Q117" s="8">
        <f>E117/100*O117</f>
        <v>5.7350000000000003</v>
      </c>
      <c r="R117" s="8">
        <f>F117/100*O117</f>
        <v>6.8650000000000002</v>
      </c>
      <c r="S117" s="11">
        <f>G117/100*O117</f>
        <v>112.00000000000001</v>
      </c>
      <c r="T117" s="68">
        <f>H117/100*O117</f>
        <v>23.3</v>
      </c>
    </row>
    <row r="118" spans="1:20" ht="15.6">
      <c r="A118" s="67" t="s">
        <v>77</v>
      </c>
      <c r="B118" s="12" t="s">
        <v>91</v>
      </c>
      <c r="C118" s="7">
        <v>100</v>
      </c>
      <c r="D118" s="8">
        <v>0.02</v>
      </c>
      <c r="E118" s="8">
        <v>3.06</v>
      </c>
      <c r="F118" s="8">
        <v>0.13</v>
      </c>
      <c r="G118" s="8">
        <v>91.23</v>
      </c>
      <c r="H118" s="8">
        <v>6.93</v>
      </c>
      <c r="I118" s="9">
        <v>130</v>
      </c>
      <c r="J118" s="10">
        <v>5.66</v>
      </c>
      <c r="K118" s="10">
        <v>0.68</v>
      </c>
      <c r="L118" s="10">
        <v>29.04</v>
      </c>
      <c r="M118" s="10">
        <v>144.9</v>
      </c>
      <c r="N118" s="10">
        <v>0.08</v>
      </c>
      <c r="O118" s="7">
        <v>100</v>
      </c>
      <c r="P118" s="8">
        <v>3.77</v>
      </c>
      <c r="Q118" s="8">
        <v>0.45</v>
      </c>
      <c r="R118" s="8">
        <v>19.36</v>
      </c>
      <c r="S118" s="11">
        <v>96.6</v>
      </c>
      <c r="T118" s="68">
        <v>0.05</v>
      </c>
    </row>
    <row r="119" spans="1:20" ht="15.6">
      <c r="A119" s="67" t="s">
        <v>39</v>
      </c>
      <c r="B119" s="12" t="s">
        <v>40</v>
      </c>
      <c r="C119" s="7">
        <v>100</v>
      </c>
      <c r="D119" s="8">
        <v>0.05</v>
      </c>
      <c r="E119" s="8">
        <v>0.01</v>
      </c>
      <c r="F119" s="8">
        <v>4.55</v>
      </c>
      <c r="G119" s="8">
        <v>12.5</v>
      </c>
      <c r="H119" s="8">
        <v>0</v>
      </c>
      <c r="I119" s="9">
        <v>200</v>
      </c>
      <c r="J119" s="10">
        <f>D119/100*I119</f>
        <v>0.1</v>
      </c>
      <c r="K119" s="10">
        <f>E119/100*I119</f>
        <v>0.02</v>
      </c>
      <c r="L119" s="10">
        <f>F119/100*I119</f>
        <v>9.1</v>
      </c>
      <c r="M119" s="10">
        <f>G119/100*I119</f>
        <v>25</v>
      </c>
      <c r="N119" s="10">
        <f>H119/100*I119</f>
        <v>0</v>
      </c>
      <c r="O119" s="7">
        <v>150</v>
      </c>
      <c r="P119" s="8">
        <f>D119/100*O119</f>
        <v>7.4999999999999997E-2</v>
      </c>
      <c r="Q119" s="8">
        <f>E119/100*O119</f>
        <v>1.5000000000000001E-2</v>
      </c>
      <c r="R119" s="8">
        <f>F119/100*O119</f>
        <v>6.8250000000000002</v>
      </c>
      <c r="S119" s="11">
        <f>G119/100*O119</f>
        <v>18.75</v>
      </c>
      <c r="T119" s="68">
        <f>H119/100*O119</f>
        <v>0</v>
      </c>
    </row>
    <row r="120" spans="1:20" ht="15.6">
      <c r="A120" s="67">
        <v>89</v>
      </c>
      <c r="B120" s="12" t="s">
        <v>73</v>
      </c>
      <c r="C120" s="7">
        <v>100</v>
      </c>
      <c r="D120" s="8">
        <v>6.6</v>
      </c>
      <c r="E120" s="8">
        <v>1.2</v>
      </c>
      <c r="F120" s="8">
        <v>33.4</v>
      </c>
      <c r="G120" s="8">
        <v>181</v>
      </c>
      <c r="H120" s="8">
        <v>0</v>
      </c>
      <c r="I120" s="9">
        <v>40</v>
      </c>
      <c r="J120" s="10">
        <f>D120/100*I120</f>
        <v>2.64</v>
      </c>
      <c r="K120" s="10">
        <f>E120/100*I120</f>
        <v>0.48</v>
      </c>
      <c r="L120" s="10">
        <f>F120/100*I120</f>
        <v>13.36</v>
      </c>
      <c r="M120" s="10">
        <f>G120/100*I120</f>
        <v>72.400000000000006</v>
      </c>
      <c r="N120" s="10">
        <f>H120/100*I120</f>
        <v>0</v>
      </c>
      <c r="O120" s="7">
        <v>30</v>
      </c>
      <c r="P120" s="8">
        <f>D120/100*O120</f>
        <v>1.98</v>
      </c>
      <c r="Q120" s="8">
        <f>E120/100*O120</f>
        <v>0.36</v>
      </c>
      <c r="R120" s="8">
        <f>F120/100*O120</f>
        <v>10.02</v>
      </c>
      <c r="S120" s="11">
        <f>G120/100*O120</f>
        <v>54.300000000000004</v>
      </c>
      <c r="T120" s="68">
        <f>H120/100*O120</f>
        <v>0</v>
      </c>
    </row>
    <row r="121" spans="1:20" ht="15.6">
      <c r="A121" s="67" t="s">
        <v>31</v>
      </c>
      <c r="B121" s="12" t="s">
        <v>32</v>
      </c>
      <c r="C121" s="7">
        <v>100</v>
      </c>
      <c r="D121" s="8">
        <v>2.2000000000000002</v>
      </c>
      <c r="E121" s="8">
        <v>3</v>
      </c>
      <c r="F121" s="8">
        <v>7.6</v>
      </c>
      <c r="G121" s="8">
        <v>66</v>
      </c>
      <c r="H121" s="8">
        <v>2.7</v>
      </c>
      <c r="I121" s="9">
        <v>50</v>
      </c>
      <c r="J121" s="10">
        <f>D121/100*I121</f>
        <v>1.1000000000000001</v>
      </c>
      <c r="K121" s="10">
        <f>E121/100*I121</f>
        <v>1.5</v>
      </c>
      <c r="L121" s="10">
        <f>F121/100*I121</f>
        <v>3.8</v>
      </c>
      <c r="M121" s="10">
        <f>G121/100*I121</f>
        <v>33</v>
      </c>
      <c r="N121" s="10">
        <f>H121/100*I121</f>
        <v>1.35</v>
      </c>
      <c r="O121" s="7">
        <v>30</v>
      </c>
      <c r="P121" s="8">
        <f>D121/100*O121</f>
        <v>0.66</v>
      </c>
      <c r="Q121" s="8">
        <f>E121/100*O121</f>
        <v>0.89999999999999991</v>
      </c>
      <c r="R121" s="8">
        <f>F121/100*O121</f>
        <v>2.2799999999999998</v>
      </c>
      <c r="S121" s="11">
        <f>G121/100*O121</f>
        <v>19.8</v>
      </c>
      <c r="T121" s="68">
        <f>H121/100*O121</f>
        <v>0.81</v>
      </c>
    </row>
    <row r="122" spans="1:20" ht="15.6">
      <c r="A122" s="69"/>
      <c r="B122" s="16"/>
      <c r="C122" s="17"/>
      <c r="D122" s="17"/>
      <c r="E122" s="17"/>
      <c r="F122" s="17"/>
      <c r="G122" s="17"/>
      <c r="H122" s="17"/>
      <c r="I122" s="18">
        <f>I115+I116+I117+I118+I119+I120+I121</f>
        <v>720</v>
      </c>
      <c r="J122" s="18">
        <f>SUM(J115:J121)</f>
        <v>26.696000000000005</v>
      </c>
      <c r="K122" s="18">
        <f>SUM(K115:K121)</f>
        <v>16.109000000000002</v>
      </c>
      <c r="L122" s="18">
        <f>SUM(L115:L121)</f>
        <v>87.831000000000003</v>
      </c>
      <c r="M122" s="18">
        <f>SUM(M115:M121)</f>
        <v>597.29999999999995</v>
      </c>
      <c r="N122" s="18">
        <f>N115+N116+N117+N118+N119+N120+N121</f>
        <v>39.331000000000003</v>
      </c>
      <c r="O122" s="17">
        <f>O115+O116+O117+O118+O119+O120+O121</f>
        <v>540</v>
      </c>
      <c r="P122" s="17">
        <f>SUM(P115:P121)</f>
        <v>19.373999999999999</v>
      </c>
      <c r="Q122" s="17">
        <f>SUM(Q115:Q121)</f>
        <v>11.435</v>
      </c>
      <c r="R122" s="17">
        <f>SUM(R115:R121)</f>
        <v>64.100000000000009</v>
      </c>
      <c r="S122" s="19">
        <f>SUM(S115:S121)</f>
        <v>432.70000000000005</v>
      </c>
      <c r="T122" s="70">
        <f>T115+T116+T117+T118+T119+T120+T121</f>
        <v>28.114000000000001</v>
      </c>
    </row>
    <row r="123" spans="1:20" ht="15.6">
      <c r="A123" s="217" t="s">
        <v>33</v>
      </c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94"/>
    </row>
    <row r="124" spans="1:20" ht="15.6">
      <c r="A124" s="71" t="s">
        <v>92</v>
      </c>
      <c r="B124" s="60" t="s">
        <v>93</v>
      </c>
      <c r="C124" s="21">
        <v>100</v>
      </c>
      <c r="D124" s="22">
        <v>6.33</v>
      </c>
      <c r="E124" s="22">
        <v>3</v>
      </c>
      <c r="F124" s="22">
        <v>64.540000000000006</v>
      </c>
      <c r="G124" s="22">
        <v>308</v>
      </c>
      <c r="H124" s="22">
        <v>0</v>
      </c>
      <c r="I124" s="23">
        <v>60</v>
      </c>
      <c r="J124" s="24">
        <v>5</v>
      </c>
      <c r="K124" s="24">
        <f>E124/100*I124</f>
        <v>1.7999999999999998</v>
      </c>
      <c r="L124" s="24">
        <f>F124/100*I124</f>
        <v>38.724000000000004</v>
      </c>
      <c r="M124" s="24">
        <f>G124/100*I124</f>
        <v>184.8</v>
      </c>
      <c r="N124" s="24">
        <f>H124/100*I124</f>
        <v>0</v>
      </c>
      <c r="O124" s="21">
        <v>45</v>
      </c>
      <c r="P124" s="22">
        <f>D124/100*O124</f>
        <v>2.8484999999999996</v>
      </c>
      <c r="Q124" s="22">
        <f>E124/100*O124</f>
        <v>1.3499999999999999</v>
      </c>
      <c r="R124" s="22">
        <f>F124/100*O124</f>
        <v>29.043000000000003</v>
      </c>
      <c r="S124" s="25">
        <f>G124/100*O124</f>
        <v>138.6</v>
      </c>
      <c r="T124" s="72">
        <f>H124/100*O124</f>
        <v>0</v>
      </c>
    </row>
    <row r="125" spans="1:20" ht="15.6">
      <c r="A125" s="67" t="s">
        <v>16</v>
      </c>
      <c r="B125" s="12" t="s">
        <v>17</v>
      </c>
      <c r="C125" s="7">
        <v>100</v>
      </c>
      <c r="D125" s="8">
        <v>1.4</v>
      </c>
      <c r="E125" s="8">
        <v>1.1000000000000001</v>
      </c>
      <c r="F125" s="8">
        <v>7.4</v>
      </c>
      <c r="G125" s="8">
        <v>43.5</v>
      </c>
      <c r="H125" s="8">
        <v>0.26</v>
      </c>
      <c r="I125" s="9">
        <v>200</v>
      </c>
      <c r="J125" s="10">
        <f>D125/100*I125</f>
        <v>2.8</v>
      </c>
      <c r="K125" s="10">
        <f>E125/100*I125</f>
        <v>2.2000000000000002</v>
      </c>
      <c r="L125" s="10">
        <f>F125/100*I125</f>
        <v>14.800000000000002</v>
      </c>
      <c r="M125" s="10">
        <f>G125/100*I125</f>
        <v>87</v>
      </c>
      <c r="N125" s="10">
        <f>H125/100*I125</f>
        <v>0.52</v>
      </c>
      <c r="O125" s="7">
        <v>150</v>
      </c>
      <c r="P125" s="8">
        <f>D125/100*O125</f>
        <v>2.0999999999999996</v>
      </c>
      <c r="Q125" s="8">
        <f>E125/100*O125</f>
        <v>1.6500000000000001</v>
      </c>
      <c r="R125" s="8">
        <f>F125/100*O125</f>
        <v>11.100000000000001</v>
      </c>
      <c r="S125" s="11">
        <f>G125/100*O125</f>
        <v>65.25</v>
      </c>
      <c r="T125" s="68">
        <f>H125/100*O125</f>
        <v>0.38999999999999996</v>
      </c>
    </row>
    <row r="126" spans="1:20" ht="15.6">
      <c r="A126" s="67" t="s">
        <v>11</v>
      </c>
      <c r="B126" s="15" t="s">
        <v>94</v>
      </c>
      <c r="C126" s="7">
        <v>100</v>
      </c>
      <c r="D126" s="8">
        <v>3.8</v>
      </c>
      <c r="E126" s="8">
        <v>2.75</v>
      </c>
      <c r="F126" s="8">
        <v>19.45</v>
      </c>
      <c r="G126" s="8">
        <v>135.15</v>
      </c>
      <c r="H126" s="8">
        <v>0.52</v>
      </c>
      <c r="I126" s="9">
        <v>180</v>
      </c>
      <c r="J126" s="10">
        <f>D126/C126*I126</f>
        <v>6.84</v>
      </c>
      <c r="K126" s="10">
        <f>E126/C126*I126</f>
        <v>4.95</v>
      </c>
      <c r="L126" s="10">
        <f>F126/C126*I126</f>
        <v>35.01</v>
      </c>
      <c r="M126" s="10">
        <f>G126/C126*I126</f>
        <v>243.27000000000004</v>
      </c>
      <c r="N126" s="10">
        <f>H126/C126*I126</f>
        <v>0.93599999999999994</v>
      </c>
      <c r="O126" s="7"/>
      <c r="P126" s="8"/>
      <c r="Q126" s="8"/>
      <c r="R126" s="8"/>
      <c r="S126" s="11"/>
      <c r="T126" s="68"/>
    </row>
    <row r="127" spans="1:20" ht="15.6">
      <c r="A127" s="73"/>
      <c r="B127" s="13"/>
      <c r="C127" s="7"/>
      <c r="D127" s="7"/>
      <c r="E127" s="7"/>
      <c r="F127" s="7"/>
      <c r="G127" s="7"/>
      <c r="H127" s="7"/>
      <c r="I127" s="9">
        <f t="shared" ref="I127:N127" si="37">I124+I125+I126</f>
        <v>440</v>
      </c>
      <c r="J127" s="9">
        <f t="shared" si="37"/>
        <v>14.64</v>
      </c>
      <c r="K127" s="9">
        <f t="shared" si="37"/>
        <v>8.9499999999999993</v>
      </c>
      <c r="L127" s="9">
        <f t="shared" si="37"/>
        <v>88.534000000000006</v>
      </c>
      <c r="M127" s="9">
        <f t="shared" si="37"/>
        <v>515.07000000000005</v>
      </c>
      <c r="N127" s="9">
        <f t="shared" si="37"/>
        <v>1.456</v>
      </c>
      <c r="O127" s="7">
        <f>O124+O125</f>
        <v>195</v>
      </c>
      <c r="P127" s="7">
        <f>SUM(P124:P125)</f>
        <v>4.9484999999999992</v>
      </c>
      <c r="Q127" s="7">
        <f>SUM(Q124:Q125)</f>
        <v>3</v>
      </c>
      <c r="R127" s="7">
        <f>SUM(R124:R125)</f>
        <v>40.143000000000001</v>
      </c>
      <c r="S127" s="14">
        <f>SUM(S124:S125)</f>
        <v>203.85</v>
      </c>
      <c r="T127" s="74">
        <f>T124+T125</f>
        <v>0.38999999999999996</v>
      </c>
    </row>
    <row r="128" spans="1:20" ht="15.6" hidden="1">
      <c r="A128" s="67"/>
      <c r="B128" s="15"/>
      <c r="C128" s="7"/>
      <c r="D128" s="8"/>
      <c r="E128" s="8"/>
      <c r="F128" s="8"/>
      <c r="G128" s="8"/>
      <c r="H128" s="8"/>
      <c r="I128" s="9"/>
      <c r="J128" s="10"/>
      <c r="K128" s="10"/>
      <c r="L128" s="10"/>
      <c r="M128" s="10"/>
      <c r="N128" s="10"/>
      <c r="O128" s="7"/>
      <c r="P128" s="8"/>
      <c r="Q128" s="8"/>
      <c r="R128" s="8"/>
      <c r="S128" s="11"/>
      <c r="T128" s="68"/>
    </row>
    <row r="129" spans="1:20" ht="15.6" hidden="1">
      <c r="A129" s="67"/>
      <c r="B129" s="15"/>
      <c r="C129" s="7"/>
      <c r="D129" s="8"/>
      <c r="E129" s="8"/>
      <c r="F129" s="8"/>
      <c r="G129" s="8"/>
      <c r="H129" s="8"/>
      <c r="I129" s="9"/>
      <c r="J129" s="10"/>
      <c r="K129" s="10"/>
      <c r="L129" s="10"/>
      <c r="M129" s="10"/>
      <c r="N129" s="10"/>
      <c r="O129" s="7"/>
      <c r="P129" s="8"/>
      <c r="Q129" s="8"/>
      <c r="R129" s="8"/>
      <c r="S129" s="11"/>
      <c r="T129" s="68"/>
    </row>
    <row r="130" spans="1:20" ht="15.6" hidden="1">
      <c r="A130" s="67"/>
      <c r="B130" s="15"/>
      <c r="C130" s="7"/>
      <c r="D130" s="8"/>
      <c r="E130" s="8"/>
      <c r="F130" s="8"/>
      <c r="G130" s="8"/>
      <c r="H130" s="8"/>
      <c r="I130" s="9"/>
      <c r="J130" s="10"/>
      <c r="K130" s="10"/>
      <c r="L130" s="10"/>
      <c r="M130" s="10"/>
      <c r="N130" s="10"/>
      <c r="O130" s="7"/>
      <c r="P130" s="8"/>
      <c r="Q130" s="8"/>
      <c r="R130" s="8"/>
      <c r="S130" s="11"/>
      <c r="T130" s="68"/>
    </row>
    <row r="131" spans="1:20" ht="15.6" hidden="1">
      <c r="A131" s="67"/>
      <c r="B131" s="15"/>
      <c r="C131" s="7"/>
      <c r="D131" s="8"/>
      <c r="E131" s="8"/>
      <c r="F131" s="8"/>
      <c r="G131" s="8"/>
      <c r="H131" s="8"/>
      <c r="I131" s="9"/>
      <c r="J131" s="10"/>
      <c r="K131" s="10"/>
      <c r="L131" s="10"/>
      <c r="M131" s="10"/>
      <c r="N131" s="10"/>
      <c r="O131" s="7"/>
      <c r="P131" s="8"/>
      <c r="Q131" s="8"/>
      <c r="R131" s="8"/>
      <c r="S131" s="11"/>
      <c r="T131" s="68"/>
    </row>
    <row r="132" spans="1:20" ht="15.6" hidden="1">
      <c r="A132" s="67"/>
      <c r="B132" s="15"/>
      <c r="C132" s="7"/>
      <c r="D132" s="8"/>
      <c r="E132" s="8"/>
      <c r="F132" s="8"/>
      <c r="G132" s="8"/>
      <c r="H132" s="8"/>
      <c r="I132" s="9"/>
      <c r="J132" s="10"/>
      <c r="K132" s="10"/>
      <c r="L132" s="10"/>
      <c r="M132" s="10"/>
      <c r="N132" s="10"/>
      <c r="O132" s="7"/>
      <c r="P132" s="8"/>
      <c r="Q132" s="8"/>
      <c r="R132" s="8"/>
      <c r="S132" s="11"/>
      <c r="T132" s="68"/>
    </row>
    <row r="133" spans="1:20" ht="15.6" hidden="1">
      <c r="A133" s="67"/>
      <c r="B133" s="15"/>
      <c r="C133" s="7"/>
      <c r="D133" s="8"/>
      <c r="E133" s="8"/>
      <c r="F133" s="8"/>
      <c r="G133" s="8"/>
      <c r="H133" s="8"/>
      <c r="I133" s="9"/>
      <c r="J133" s="10"/>
      <c r="K133" s="10"/>
      <c r="L133" s="10"/>
      <c r="M133" s="10"/>
      <c r="N133" s="10"/>
      <c r="O133" s="7"/>
      <c r="P133" s="8"/>
      <c r="Q133" s="8"/>
      <c r="R133" s="8"/>
      <c r="S133" s="11"/>
      <c r="T133" s="68"/>
    </row>
    <row r="134" spans="1:20" ht="15.6" hidden="1">
      <c r="A134" s="73"/>
      <c r="B134" s="13"/>
      <c r="C134" s="7"/>
      <c r="D134" s="7"/>
      <c r="E134" s="7"/>
      <c r="F134" s="7"/>
      <c r="G134" s="7"/>
      <c r="H134" s="7"/>
      <c r="I134" s="9"/>
      <c r="J134" s="9"/>
      <c r="K134" s="9"/>
      <c r="L134" s="9"/>
      <c r="M134" s="9"/>
      <c r="N134" s="9"/>
      <c r="O134" s="7"/>
      <c r="P134" s="7"/>
      <c r="Q134" s="7"/>
      <c r="R134" s="7"/>
      <c r="S134" s="14"/>
      <c r="T134" s="74"/>
    </row>
    <row r="135" spans="1:20" ht="15.6" hidden="1">
      <c r="A135" s="255"/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77"/>
    </row>
    <row r="136" spans="1:20" ht="15.6" hidden="1">
      <c r="A136" s="67"/>
      <c r="B136" s="15"/>
      <c r="C136" s="7"/>
      <c r="D136" s="8"/>
      <c r="E136" s="8"/>
      <c r="F136" s="8"/>
      <c r="G136" s="8"/>
      <c r="H136" s="8"/>
      <c r="I136" s="9"/>
      <c r="J136" s="10"/>
      <c r="K136" s="10"/>
      <c r="L136" s="10"/>
      <c r="M136" s="10"/>
      <c r="N136" s="10"/>
      <c r="O136" s="7"/>
      <c r="P136" s="8"/>
      <c r="Q136" s="8"/>
      <c r="R136" s="8"/>
      <c r="S136" s="11"/>
      <c r="T136" s="68"/>
    </row>
    <row r="137" spans="1:20" ht="15.6" hidden="1">
      <c r="A137" s="67"/>
      <c r="B137" s="15"/>
      <c r="C137" s="7"/>
      <c r="D137" s="8"/>
      <c r="E137" s="8"/>
      <c r="F137" s="8"/>
      <c r="G137" s="8"/>
      <c r="H137" s="8"/>
      <c r="I137" s="9"/>
      <c r="J137" s="10"/>
      <c r="K137" s="10"/>
      <c r="L137" s="10"/>
      <c r="M137" s="10"/>
      <c r="N137" s="10"/>
      <c r="O137" s="7"/>
      <c r="P137" s="8"/>
      <c r="Q137" s="8"/>
      <c r="R137" s="8"/>
      <c r="S137" s="11"/>
      <c r="T137" s="68"/>
    </row>
    <row r="138" spans="1:20" ht="15.6" hidden="1">
      <c r="A138" s="73"/>
      <c r="B138" s="13"/>
      <c r="C138" s="7"/>
      <c r="D138" s="7"/>
      <c r="E138" s="7"/>
      <c r="F138" s="7"/>
      <c r="G138" s="7"/>
      <c r="H138" s="7"/>
      <c r="I138" s="9"/>
      <c r="J138" s="9"/>
      <c r="K138" s="9"/>
      <c r="L138" s="9"/>
      <c r="M138" s="9"/>
      <c r="N138" s="9"/>
      <c r="O138" s="7"/>
      <c r="P138" s="7"/>
      <c r="Q138" s="7"/>
      <c r="R138" s="7"/>
      <c r="S138" s="14"/>
      <c r="T138" s="74"/>
    </row>
    <row r="139" spans="1:20" ht="15.6" hidden="1">
      <c r="A139" s="80"/>
      <c r="B139" s="26"/>
      <c r="C139" s="27"/>
      <c r="D139" s="27"/>
      <c r="E139" s="27"/>
      <c r="F139" s="27"/>
      <c r="G139" s="27"/>
      <c r="H139" s="27"/>
      <c r="I139" s="28"/>
      <c r="J139" s="28">
        <f>J138+J134+J127+J122+J113+J110</f>
        <v>64.381000000000014</v>
      </c>
      <c r="K139" s="28">
        <f>K138+K134+K127+K122+K113+K110</f>
        <v>45.623999999999995</v>
      </c>
      <c r="L139" s="28">
        <f>L138+L134+L127+L122+L113+L110</f>
        <v>275.13</v>
      </c>
      <c r="M139" s="28">
        <f>M138+M134+M127+M122+M113+M110</f>
        <v>1746.9699999999998</v>
      </c>
      <c r="N139" s="28"/>
      <c r="O139" s="28"/>
      <c r="P139" s="28">
        <f>P138+P134+P127+P122+P113+P110</f>
        <v>40.427499999999995</v>
      </c>
      <c r="Q139" s="28">
        <f>Q138+Q134+Q127+Q122+Q113+Q110</f>
        <v>27.229999999999997</v>
      </c>
      <c r="R139" s="28">
        <f>R138+R134+R127+R122+R113+R110</f>
        <v>175.97800000000001</v>
      </c>
      <c r="S139" s="30">
        <f>S138+S134+S127+S122+S113+S110</f>
        <v>1075.1000000000001</v>
      </c>
      <c r="T139" s="81"/>
    </row>
    <row r="140" spans="1:20" ht="15.6">
      <c r="A140" s="100"/>
      <c r="B140" s="101"/>
      <c r="C140" s="102"/>
      <c r="D140" s="102"/>
      <c r="E140" s="102"/>
      <c r="F140" s="102"/>
      <c r="G140" s="102"/>
      <c r="H140" s="102"/>
      <c r="I140" s="103">
        <f t="shared" ref="I140:T140" si="38">I110+I113+I122+I127</f>
        <v>1700</v>
      </c>
      <c r="J140" s="103">
        <f t="shared" si="38"/>
        <v>64.381000000000014</v>
      </c>
      <c r="K140" s="103">
        <f t="shared" si="38"/>
        <v>45.623999999999995</v>
      </c>
      <c r="L140" s="103">
        <f t="shared" si="38"/>
        <v>275.13</v>
      </c>
      <c r="M140" s="103">
        <f t="shared" si="38"/>
        <v>1746.9700000000003</v>
      </c>
      <c r="N140" s="103">
        <f t="shared" si="38"/>
        <v>61.01700000000001</v>
      </c>
      <c r="O140" s="103">
        <f t="shared" si="38"/>
        <v>1120</v>
      </c>
      <c r="P140" s="103">
        <f t="shared" si="38"/>
        <v>40.427499999999995</v>
      </c>
      <c r="Q140" s="103">
        <f t="shared" si="38"/>
        <v>27.229999999999997</v>
      </c>
      <c r="R140" s="103">
        <f t="shared" si="38"/>
        <v>175.97800000000001</v>
      </c>
      <c r="S140" s="103">
        <f t="shared" si="38"/>
        <v>1075.1000000000001</v>
      </c>
      <c r="T140" s="104">
        <f t="shared" si="38"/>
        <v>42.084000000000003</v>
      </c>
    </row>
    <row r="141" spans="1:20" ht="13.5" customHeight="1">
      <c r="A141" s="269"/>
      <c r="B141" s="270"/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1"/>
    </row>
    <row r="142" spans="1:20" ht="21.75" customHeight="1">
      <c r="A142" s="272" t="s">
        <v>95</v>
      </c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4"/>
    </row>
    <row r="143" spans="1:20" ht="16.5" customHeight="1">
      <c r="A143" s="232" t="s">
        <v>10</v>
      </c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4"/>
    </row>
    <row r="144" spans="1:20" ht="21" customHeight="1">
      <c r="A144" s="67" t="s">
        <v>11</v>
      </c>
      <c r="B144" s="6" t="s">
        <v>38</v>
      </c>
      <c r="C144" s="7">
        <v>100</v>
      </c>
      <c r="D144" s="8">
        <v>3.8</v>
      </c>
      <c r="E144" s="8">
        <v>2.75</v>
      </c>
      <c r="F144" s="8">
        <v>19.45</v>
      </c>
      <c r="G144" s="8">
        <v>135.15</v>
      </c>
      <c r="H144" s="8">
        <v>0.52</v>
      </c>
      <c r="I144" s="9">
        <v>180</v>
      </c>
      <c r="J144" s="10">
        <v>8.56</v>
      </c>
      <c r="K144" s="10">
        <f>E144/100*I144</f>
        <v>4.95</v>
      </c>
      <c r="L144" s="10">
        <f>F144/100*I144</f>
        <v>35.01</v>
      </c>
      <c r="M144" s="10">
        <f>G144/100*I144</f>
        <v>243.27000000000004</v>
      </c>
      <c r="N144" s="10">
        <f>H144/100*I144</f>
        <v>0.93599999999999994</v>
      </c>
      <c r="O144" s="7">
        <v>150</v>
      </c>
      <c r="P144" s="8">
        <f>D144/100*O144</f>
        <v>5.7</v>
      </c>
      <c r="Q144" s="8">
        <f>E144/100*O144</f>
        <v>4.125</v>
      </c>
      <c r="R144" s="8">
        <f>F144/100*O144</f>
        <v>29.175000000000001</v>
      </c>
      <c r="S144" s="11">
        <f>G144/100*O144</f>
        <v>202.72500000000002</v>
      </c>
      <c r="T144" s="68">
        <f>H144/100*O144</f>
        <v>0.77999999999999992</v>
      </c>
    </row>
    <row r="145" spans="1:20" ht="16.5" customHeight="1">
      <c r="A145" s="67">
        <v>88</v>
      </c>
      <c r="B145" s="6" t="s">
        <v>15</v>
      </c>
      <c r="C145" s="7">
        <v>100</v>
      </c>
      <c r="D145" s="8">
        <v>7.5</v>
      </c>
      <c r="E145" s="8">
        <v>2.9</v>
      </c>
      <c r="F145" s="8">
        <v>51.4</v>
      </c>
      <c r="G145" s="8">
        <v>262</v>
      </c>
      <c r="H145" s="8">
        <v>0</v>
      </c>
      <c r="I145" s="9">
        <v>30</v>
      </c>
      <c r="J145" s="10">
        <f>D145/100*I145</f>
        <v>2.25</v>
      </c>
      <c r="K145" s="10">
        <f>E145/100*I145</f>
        <v>0.86999999999999988</v>
      </c>
      <c r="L145" s="10">
        <f>F145/100*I145</f>
        <v>15.42</v>
      </c>
      <c r="M145" s="10">
        <f>G145/100*I145</f>
        <v>78.600000000000009</v>
      </c>
      <c r="N145" s="10">
        <f>H145/100*I145</f>
        <v>0</v>
      </c>
      <c r="O145" s="7">
        <v>30</v>
      </c>
      <c r="P145" s="8">
        <f>D145/100*O145</f>
        <v>2.25</v>
      </c>
      <c r="Q145" s="8">
        <f>E145/100*O145</f>
        <v>0.86999999999999988</v>
      </c>
      <c r="R145" s="8">
        <f>F145/100*O145</f>
        <v>15.42</v>
      </c>
      <c r="S145" s="11">
        <f>G145/100*O145</f>
        <v>78.600000000000009</v>
      </c>
      <c r="T145" s="68">
        <f>H145/100*O145</f>
        <v>0</v>
      </c>
    </row>
    <row r="146" spans="1:20" ht="0.9" hidden="1" customHeight="1">
      <c r="A146" s="67">
        <v>209</v>
      </c>
      <c r="B146" s="12" t="s">
        <v>96</v>
      </c>
      <c r="C146" s="7">
        <v>100</v>
      </c>
      <c r="D146" s="8">
        <v>0.12</v>
      </c>
      <c r="E146" s="8">
        <v>0</v>
      </c>
      <c r="F146" s="8">
        <v>15.7</v>
      </c>
      <c r="G146" s="8">
        <v>23.85</v>
      </c>
      <c r="H146" s="8"/>
      <c r="I146" s="9">
        <v>200</v>
      </c>
      <c r="J146" s="10">
        <f>O146</f>
        <v>150</v>
      </c>
      <c r="K146" s="10">
        <f>E146/100*I146</f>
        <v>0</v>
      </c>
      <c r="L146" s="10">
        <f>F146/100*I146</f>
        <v>31.4</v>
      </c>
      <c r="M146" s="10">
        <f>G146/100*I146</f>
        <v>47.7</v>
      </c>
      <c r="N146" s="10">
        <f>H146/100*I146</f>
        <v>0</v>
      </c>
      <c r="O146" s="7">
        <v>150</v>
      </c>
      <c r="P146" s="8">
        <f>D146/100*O146</f>
        <v>0.18</v>
      </c>
      <c r="Q146" s="8">
        <f>E146/100*O146</f>
        <v>0</v>
      </c>
      <c r="R146" s="8">
        <f>F146/100*O146</f>
        <v>23.55</v>
      </c>
      <c r="S146" s="11">
        <f>G146/100*O146</f>
        <v>35.775000000000006</v>
      </c>
      <c r="T146" s="68">
        <f>H146/100*O146</f>
        <v>0</v>
      </c>
    </row>
    <row r="147" spans="1:20" ht="15.6">
      <c r="A147" s="67" t="s">
        <v>41</v>
      </c>
      <c r="B147" s="6" t="s">
        <v>42</v>
      </c>
      <c r="C147" s="7">
        <v>100</v>
      </c>
      <c r="D147" s="8">
        <v>1</v>
      </c>
      <c r="E147" s="8">
        <v>72.5</v>
      </c>
      <c r="F147" s="8">
        <v>1.4</v>
      </c>
      <c r="G147" s="8">
        <v>662</v>
      </c>
      <c r="H147" s="8">
        <v>0</v>
      </c>
      <c r="I147" s="9">
        <v>10</v>
      </c>
      <c r="J147" s="10">
        <f>D147/100*I147</f>
        <v>0.1</v>
      </c>
      <c r="K147" s="10">
        <f>E147/100*I147</f>
        <v>7.25</v>
      </c>
      <c r="L147" s="10">
        <f>F147/100*I147</f>
        <v>0.13999999999999999</v>
      </c>
      <c r="M147" s="10">
        <f>G147/100*I147</f>
        <v>66.2</v>
      </c>
      <c r="N147" s="10">
        <f>H147/100*I147</f>
        <v>0</v>
      </c>
      <c r="O147" s="7">
        <v>5</v>
      </c>
      <c r="P147" s="8">
        <f>D147/100*O147</f>
        <v>0.05</v>
      </c>
      <c r="Q147" s="8">
        <f>E147/100*O147</f>
        <v>3.625</v>
      </c>
      <c r="R147" s="8">
        <f>F147/100*O147</f>
        <v>6.9999999999999993E-2</v>
      </c>
      <c r="S147" s="11">
        <f>G147/100*O147</f>
        <v>33.1</v>
      </c>
      <c r="T147" s="68">
        <f>H147/100*O147</f>
        <v>0</v>
      </c>
    </row>
    <row r="148" spans="1:20" ht="15.6">
      <c r="A148" s="67" t="s">
        <v>16</v>
      </c>
      <c r="B148" s="12" t="s">
        <v>17</v>
      </c>
      <c r="C148" s="7">
        <v>100</v>
      </c>
      <c r="D148" s="8">
        <v>1.4</v>
      </c>
      <c r="E148" s="8">
        <v>1.1000000000000001</v>
      </c>
      <c r="F148" s="8">
        <v>7.4</v>
      </c>
      <c r="G148" s="8">
        <v>43.5</v>
      </c>
      <c r="H148" s="8">
        <v>0.26</v>
      </c>
      <c r="I148" s="9">
        <v>200</v>
      </c>
      <c r="J148" s="10">
        <f>O148</f>
        <v>150</v>
      </c>
      <c r="K148" s="10">
        <f>E148/100*I148</f>
        <v>2.2000000000000002</v>
      </c>
      <c r="L148" s="10">
        <f>F148/100*I148</f>
        <v>14.800000000000002</v>
      </c>
      <c r="M148" s="10">
        <f>G148/100*I148</f>
        <v>87</v>
      </c>
      <c r="N148" s="10">
        <f>H148/100*I148</f>
        <v>0.52</v>
      </c>
      <c r="O148" s="7">
        <v>150</v>
      </c>
      <c r="P148" s="8">
        <f>D148/100*O148</f>
        <v>2.0999999999999996</v>
      </c>
      <c r="Q148" s="8">
        <f>E148/100*O148</f>
        <v>1.6500000000000001</v>
      </c>
      <c r="R148" s="8">
        <f>F148/C148*O148</f>
        <v>11.100000000000001</v>
      </c>
      <c r="S148" s="11">
        <f>G148/100*O148</f>
        <v>65.25</v>
      </c>
      <c r="T148" s="68">
        <f>H148/100*O148</f>
        <v>0.38999999999999996</v>
      </c>
    </row>
    <row r="149" spans="1:20" ht="15.6">
      <c r="A149" s="69"/>
      <c r="B149" s="16"/>
      <c r="C149" s="17"/>
      <c r="D149" s="17"/>
      <c r="E149" s="17"/>
      <c r="F149" s="17"/>
      <c r="G149" s="17"/>
      <c r="H149" s="17"/>
      <c r="I149" s="18">
        <f>I144+I145+I147+I148</f>
        <v>420</v>
      </c>
      <c r="J149" s="18">
        <f>SUM(J144:J147)</f>
        <v>160.91</v>
      </c>
      <c r="K149" s="18">
        <f>SUM(K144:K147)</f>
        <v>13.07</v>
      </c>
      <c r="L149" s="18">
        <f>SUM(L144:L147)</f>
        <v>81.97</v>
      </c>
      <c r="M149" s="18">
        <f>M144+M145+M147+M148</f>
        <v>475.07000000000005</v>
      </c>
      <c r="N149" s="18">
        <f>N144+N145+N147+148</f>
        <v>148.93600000000001</v>
      </c>
      <c r="O149" s="17">
        <f>O144+O145+O147+O148</f>
        <v>335</v>
      </c>
      <c r="P149" s="17">
        <f>SUM(P144:P147)</f>
        <v>8.1800000000000015</v>
      </c>
      <c r="Q149" s="17">
        <f>SUM(Q144:Q147)</f>
        <v>8.620000000000001</v>
      </c>
      <c r="R149" s="17">
        <f>SUM(R144:R148)</f>
        <v>79.314999999999998</v>
      </c>
      <c r="S149" s="19">
        <f>SUM(S144:S148)</f>
        <v>415.45000000000005</v>
      </c>
      <c r="T149" s="70">
        <f>SUM(T144:T148)</f>
        <v>1.17</v>
      </c>
    </row>
    <row r="150" spans="1:20" ht="15.6">
      <c r="A150" s="232" t="s">
        <v>18</v>
      </c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93"/>
    </row>
    <row r="151" spans="1:20" ht="26.25" customHeight="1">
      <c r="A151" s="71"/>
      <c r="B151" s="20" t="s">
        <v>19</v>
      </c>
      <c r="C151" s="21">
        <v>100</v>
      </c>
      <c r="D151" s="22"/>
      <c r="E151" s="22"/>
      <c r="F151" s="22">
        <v>6</v>
      </c>
      <c r="G151" s="22">
        <v>24</v>
      </c>
      <c r="H151" s="22">
        <v>2</v>
      </c>
      <c r="I151" s="23">
        <v>150</v>
      </c>
      <c r="J151" s="24">
        <f>D151/100*I151</f>
        <v>0</v>
      </c>
      <c r="K151" s="24">
        <f>E151/100*I151</f>
        <v>0</v>
      </c>
      <c r="L151" s="24">
        <f>F151/100*I151</f>
        <v>9</v>
      </c>
      <c r="M151" s="24">
        <f>G151/100*I151</f>
        <v>36</v>
      </c>
      <c r="N151" s="24">
        <f>H151/100*I151</f>
        <v>3</v>
      </c>
      <c r="O151" s="21">
        <v>100</v>
      </c>
      <c r="P151" s="22">
        <f>D151/100*O151</f>
        <v>0</v>
      </c>
      <c r="Q151" s="22">
        <f>E151/100*O151</f>
        <v>0</v>
      </c>
      <c r="R151" s="22">
        <f>F151/100*O151</f>
        <v>6</v>
      </c>
      <c r="S151" s="25">
        <f>G151/100*O151</f>
        <v>24</v>
      </c>
      <c r="T151" s="72">
        <f>H151/100*O151</f>
        <v>2</v>
      </c>
    </row>
    <row r="152" spans="1:20" ht="15.6">
      <c r="A152" s="73"/>
      <c r="B152" s="13"/>
      <c r="C152" s="7"/>
      <c r="D152" s="7"/>
      <c r="E152" s="7"/>
      <c r="F152" s="7"/>
      <c r="G152" s="7"/>
      <c r="H152" s="7"/>
      <c r="I152" s="9">
        <f t="shared" ref="I152:O152" si="39">I151</f>
        <v>150</v>
      </c>
      <c r="J152" s="9">
        <f t="shared" si="39"/>
        <v>0</v>
      </c>
      <c r="K152" s="9">
        <f t="shared" si="39"/>
        <v>0</v>
      </c>
      <c r="L152" s="9">
        <f t="shared" si="39"/>
        <v>9</v>
      </c>
      <c r="M152" s="9">
        <f t="shared" si="39"/>
        <v>36</v>
      </c>
      <c r="N152" s="9">
        <f t="shared" si="39"/>
        <v>3</v>
      </c>
      <c r="O152" s="7">
        <f t="shared" si="39"/>
        <v>100</v>
      </c>
      <c r="P152" s="7">
        <f>SUM(P151)</f>
        <v>0</v>
      </c>
      <c r="Q152" s="7">
        <f>SUM(Q151)</f>
        <v>0</v>
      </c>
      <c r="R152" s="7">
        <f>SUM(R151)</f>
        <v>6</v>
      </c>
      <c r="S152" s="14">
        <f>SUM(S151)</f>
        <v>24</v>
      </c>
      <c r="T152" s="74">
        <f>SUM(T151)</f>
        <v>2</v>
      </c>
    </row>
    <row r="153" spans="1:20" ht="15.6">
      <c r="A153" s="232" t="s">
        <v>20</v>
      </c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93"/>
    </row>
    <row r="154" spans="1:20" ht="18.75" customHeight="1">
      <c r="A154" s="71" t="s">
        <v>178</v>
      </c>
      <c r="B154" s="60" t="s">
        <v>179</v>
      </c>
      <c r="C154" s="21">
        <v>100</v>
      </c>
      <c r="D154" s="22">
        <v>1.33</v>
      </c>
      <c r="E154" s="22">
        <v>2.33</v>
      </c>
      <c r="F154" s="22">
        <v>7.16</v>
      </c>
      <c r="G154" s="22">
        <v>55</v>
      </c>
      <c r="H154" s="22">
        <v>5.18</v>
      </c>
      <c r="I154" s="23">
        <v>50</v>
      </c>
      <c r="J154" s="24">
        <f t="shared" ref="J154:J160" si="40">D154/100*I154</f>
        <v>0.66500000000000004</v>
      </c>
      <c r="K154" s="24">
        <f t="shared" ref="K154:K160" si="41">E154/100*I154</f>
        <v>1.165</v>
      </c>
      <c r="L154" s="24">
        <f t="shared" ref="L154:L160" si="42">F154/100*I154</f>
        <v>3.58</v>
      </c>
      <c r="M154" s="24">
        <f t="shared" ref="M154:M160" si="43">G154/100*I154</f>
        <v>27.500000000000004</v>
      </c>
      <c r="N154" s="24">
        <f t="shared" ref="N154:N160" si="44">H154/100*I154</f>
        <v>2.59</v>
      </c>
      <c r="O154" s="21">
        <v>30</v>
      </c>
      <c r="P154" s="22">
        <f t="shared" ref="P154:P160" si="45">D154/100*O154</f>
        <v>0.39900000000000002</v>
      </c>
      <c r="Q154" s="22">
        <f t="shared" ref="Q154:Q160" si="46">E154/100*O154</f>
        <v>0.69900000000000007</v>
      </c>
      <c r="R154" s="22">
        <f t="shared" ref="R154:R160" si="47">F154/100*O154</f>
        <v>2.1479999999999997</v>
      </c>
      <c r="S154" s="25">
        <f t="shared" ref="S154:S160" si="48">G154/100*O154</f>
        <v>16.5</v>
      </c>
      <c r="T154" s="72">
        <f t="shared" ref="T154:T160" si="49">H154/100*O154</f>
        <v>1.554</v>
      </c>
    </row>
    <row r="155" spans="1:20" ht="15.6">
      <c r="A155" s="67" t="s">
        <v>97</v>
      </c>
      <c r="B155" s="12" t="s">
        <v>98</v>
      </c>
      <c r="C155" s="7">
        <v>100</v>
      </c>
      <c r="D155" s="8">
        <v>1.3</v>
      </c>
      <c r="E155" s="8">
        <v>2.25</v>
      </c>
      <c r="F155" s="8">
        <v>4.7</v>
      </c>
      <c r="G155" s="8">
        <v>43.5</v>
      </c>
      <c r="H155" s="8">
        <v>3.19</v>
      </c>
      <c r="I155" s="9">
        <v>180</v>
      </c>
      <c r="J155" s="10">
        <f t="shared" si="40"/>
        <v>2.3400000000000003</v>
      </c>
      <c r="K155" s="10">
        <f t="shared" si="41"/>
        <v>4.05</v>
      </c>
      <c r="L155" s="10">
        <f t="shared" si="42"/>
        <v>8.4600000000000009</v>
      </c>
      <c r="M155" s="10">
        <f t="shared" si="43"/>
        <v>78.3</v>
      </c>
      <c r="N155" s="10">
        <f t="shared" si="44"/>
        <v>5.742</v>
      </c>
      <c r="O155" s="7">
        <v>150</v>
      </c>
      <c r="P155" s="8">
        <f t="shared" si="45"/>
        <v>1.9500000000000002</v>
      </c>
      <c r="Q155" s="8">
        <f t="shared" si="46"/>
        <v>3.375</v>
      </c>
      <c r="R155" s="8">
        <f t="shared" si="47"/>
        <v>7.05</v>
      </c>
      <c r="S155" s="11">
        <f t="shared" si="48"/>
        <v>65.25</v>
      </c>
      <c r="T155" s="68">
        <f t="shared" si="49"/>
        <v>4.7849999999999993</v>
      </c>
    </row>
    <row r="156" spans="1:20" ht="18" customHeight="1">
      <c r="A156" s="67" t="s">
        <v>99</v>
      </c>
      <c r="B156" s="12" t="s">
        <v>100</v>
      </c>
      <c r="C156" s="7">
        <v>100</v>
      </c>
      <c r="D156" s="8">
        <v>13.5</v>
      </c>
      <c r="E156" s="8">
        <v>21.25</v>
      </c>
      <c r="F156" s="8">
        <v>16.13</v>
      </c>
      <c r="G156" s="8">
        <v>310</v>
      </c>
      <c r="H156" s="8">
        <v>1.04</v>
      </c>
      <c r="I156" s="9">
        <v>70</v>
      </c>
      <c r="J156" s="10">
        <f t="shared" si="40"/>
        <v>9.4500000000000011</v>
      </c>
      <c r="K156" s="10">
        <f t="shared" si="41"/>
        <v>14.875</v>
      </c>
      <c r="L156" s="10">
        <f t="shared" si="42"/>
        <v>11.291</v>
      </c>
      <c r="M156" s="10">
        <f t="shared" si="43"/>
        <v>217</v>
      </c>
      <c r="N156" s="10">
        <f t="shared" si="44"/>
        <v>0.72799999999999998</v>
      </c>
      <c r="O156" s="7">
        <v>50</v>
      </c>
      <c r="P156" s="8">
        <f t="shared" si="45"/>
        <v>6.75</v>
      </c>
      <c r="Q156" s="8">
        <f t="shared" si="46"/>
        <v>10.625</v>
      </c>
      <c r="R156" s="8">
        <f t="shared" si="47"/>
        <v>8.0649999999999995</v>
      </c>
      <c r="S156" s="11">
        <f t="shared" si="48"/>
        <v>155</v>
      </c>
      <c r="T156" s="68">
        <f t="shared" si="49"/>
        <v>0.52</v>
      </c>
    </row>
    <row r="157" spans="1:20" ht="18" customHeight="1">
      <c r="A157" s="67" t="s">
        <v>49</v>
      </c>
      <c r="B157" s="12" t="s">
        <v>101</v>
      </c>
      <c r="C157" s="7">
        <v>100</v>
      </c>
      <c r="D157" s="8">
        <v>3.67</v>
      </c>
      <c r="E157" s="8">
        <v>2.8</v>
      </c>
      <c r="F157" s="8">
        <v>22.22</v>
      </c>
      <c r="G157" s="8">
        <v>130.66999999999999</v>
      </c>
      <c r="H157" s="8">
        <v>0</v>
      </c>
      <c r="I157" s="9">
        <v>130</v>
      </c>
      <c r="J157" s="10">
        <f t="shared" si="40"/>
        <v>4.7709999999999999</v>
      </c>
      <c r="K157" s="10">
        <f t="shared" si="41"/>
        <v>3.6399999999999997</v>
      </c>
      <c r="L157" s="10">
        <f t="shared" si="42"/>
        <v>28.885999999999999</v>
      </c>
      <c r="M157" s="10">
        <f t="shared" si="43"/>
        <v>169.87100000000001</v>
      </c>
      <c r="N157" s="10">
        <f t="shared" si="44"/>
        <v>0</v>
      </c>
      <c r="O157" s="7">
        <v>110</v>
      </c>
      <c r="P157" s="8">
        <f t="shared" si="45"/>
        <v>4.0369999999999999</v>
      </c>
      <c r="Q157" s="8">
        <f t="shared" si="46"/>
        <v>3.0799999999999996</v>
      </c>
      <c r="R157" s="8">
        <f t="shared" si="47"/>
        <v>24.441999999999997</v>
      </c>
      <c r="S157" s="11">
        <f t="shared" si="48"/>
        <v>143.73699999999999</v>
      </c>
      <c r="T157" s="68">
        <f t="shared" si="49"/>
        <v>0</v>
      </c>
    </row>
    <row r="158" spans="1:20" ht="15.6">
      <c r="A158" s="67" t="s">
        <v>51</v>
      </c>
      <c r="B158" s="12" t="s">
        <v>29</v>
      </c>
      <c r="C158" s="7">
        <v>100</v>
      </c>
      <c r="D158" s="8">
        <v>0.45</v>
      </c>
      <c r="E158" s="8">
        <v>0.02</v>
      </c>
      <c r="F158" s="8">
        <v>10.3</v>
      </c>
      <c r="G158" s="8">
        <v>44.5</v>
      </c>
      <c r="H158" s="8">
        <v>7.0000000000000007E-2</v>
      </c>
      <c r="I158" s="9">
        <v>200</v>
      </c>
      <c r="J158" s="10">
        <f t="shared" si="40"/>
        <v>0.90000000000000013</v>
      </c>
      <c r="K158" s="10">
        <f t="shared" si="41"/>
        <v>0.04</v>
      </c>
      <c r="L158" s="10">
        <f t="shared" si="42"/>
        <v>20.6</v>
      </c>
      <c r="M158" s="10">
        <f t="shared" si="43"/>
        <v>89</v>
      </c>
      <c r="N158" s="10">
        <f t="shared" si="44"/>
        <v>0.14000000000000001</v>
      </c>
      <c r="O158" s="7">
        <v>150</v>
      </c>
      <c r="P158" s="8">
        <f t="shared" si="45"/>
        <v>0.67500000000000004</v>
      </c>
      <c r="Q158" s="8">
        <f t="shared" si="46"/>
        <v>3.0000000000000002E-2</v>
      </c>
      <c r="R158" s="8">
        <f t="shared" si="47"/>
        <v>15.450000000000001</v>
      </c>
      <c r="S158" s="11">
        <f t="shared" si="48"/>
        <v>66.75</v>
      </c>
      <c r="T158" s="68">
        <f t="shared" si="49"/>
        <v>0.10500000000000001</v>
      </c>
    </row>
    <row r="159" spans="1:20" ht="15.6">
      <c r="A159" s="67">
        <v>89</v>
      </c>
      <c r="B159" s="12" t="s">
        <v>73</v>
      </c>
      <c r="C159" s="7">
        <v>100</v>
      </c>
      <c r="D159" s="8">
        <v>6.6</v>
      </c>
      <c r="E159" s="8">
        <v>1.2</v>
      </c>
      <c r="F159" s="8">
        <v>33.4</v>
      </c>
      <c r="G159" s="8">
        <v>181</v>
      </c>
      <c r="H159" s="8">
        <v>0</v>
      </c>
      <c r="I159" s="9">
        <v>40</v>
      </c>
      <c r="J159" s="10">
        <f t="shared" si="40"/>
        <v>2.64</v>
      </c>
      <c r="K159" s="10">
        <f t="shared" si="41"/>
        <v>0.48</v>
      </c>
      <c r="L159" s="10">
        <f t="shared" si="42"/>
        <v>13.36</v>
      </c>
      <c r="M159" s="10">
        <f t="shared" si="43"/>
        <v>72.400000000000006</v>
      </c>
      <c r="N159" s="10">
        <f t="shared" si="44"/>
        <v>0</v>
      </c>
      <c r="O159" s="7">
        <v>30</v>
      </c>
      <c r="P159" s="8">
        <f t="shared" si="45"/>
        <v>1.98</v>
      </c>
      <c r="Q159" s="8">
        <f t="shared" si="46"/>
        <v>0.36</v>
      </c>
      <c r="R159" s="8">
        <f t="shared" si="47"/>
        <v>10.02</v>
      </c>
      <c r="S159" s="11">
        <f t="shared" si="48"/>
        <v>54.300000000000004</v>
      </c>
      <c r="T159" s="68">
        <f t="shared" si="49"/>
        <v>0</v>
      </c>
    </row>
    <row r="160" spans="1:20" ht="15.6">
      <c r="A160" s="67" t="s">
        <v>31</v>
      </c>
      <c r="B160" s="12" t="s">
        <v>32</v>
      </c>
      <c r="C160" s="7">
        <v>100</v>
      </c>
      <c r="D160" s="8">
        <v>2.2000000000000002</v>
      </c>
      <c r="E160" s="8">
        <v>3</v>
      </c>
      <c r="F160" s="8">
        <v>7.6</v>
      </c>
      <c r="G160" s="8">
        <v>66</v>
      </c>
      <c r="H160" s="8">
        <v>2.7</v>
      </c>
      <c r="I160" s="9">
        <v>50</v>
      </c>
      <c r="J160" s="10">
        <f t="shared" si="40"/>
        <v>1.1000000000000001</v>
      </c>
      <c r="K160" s="10">
        <f t="shared" si="41"/>
        <v>1.5</v>
      </c>
      <c r="L160" s="10">
        <f t="shared" si="42"/>
        <v>3.8</v>
      </c>
      <c r="M160" s="10">
        <f t="shared" si="43"/>
        <v>33</v>
      </c>
      <c r="N160" s="10">
        <f t="shared" si="44"/>
        <v>1.35</v>
      </c>
      <c r="O160" s="7">
        <v>30</v>
      </c>
      <c r="P160" s="8">
        <f t="shared" si="45"/>
        <v>0.66</v>
      </c>
      <c r="Q160" s="8">
        <f t="shared" si="46"/>
        <v>0.89999999999999991</v>
      </c>
      <c r="R160" s="8">
        <f t="shared" si="47"/>
        <v>2.2799999999999998</v>
      </c>
      <c r="S160" s="11">
        <f t="shared" si="48"/>
        <v>19.8</v>
      </c>
      <c r="T160" s="68">
        <f t="shared" si="49"/>
        <v>0.81</v>
      </c>
    </row>
    <row r="161" spans="1:20" ht="15.6">
      <c r="A161" s="69"/>
      <c r="B161" s="16"/>
      <c r="C161" s="17"/>
      <c r="D161" s="17"/>
      <c r="E161" s="17"/>
      <c r="F161" s="17"/>
      <c r="G161" s="17"/>
      <c r="H161" s="17"/>
      <c r="I161" s="18">
        <f>I154+I155+I156+I157+I158+I159+I160</f>
        <v>720</v>
      </c>
      <c r="J161" s="18">
        <f>SUM(J154:J160)</f>
        <v>21.866000000000003</v>
      </c>
      <c r="K161" s="18">
        <f>SUM(K154:K160)</f>
        <v>25.75</v>
      </c>
      <c r="L161" s="18">
        <f>SUM(L154:L160)</f>
        <v>89.977000000000004</v>
      </c>
      <c r="M161" s="18">
        <f>SUM(M154:M160)</f>
        <v>687.07100000000003</v>
      </c>
      <c r="N161" s="18">
        <f>N154+N155+N156+N158+N159+N160</f>
        <v>10.55</v>
      </c>
      <c r="O161" s="18">
        <f>O154+O155+O156+O158+O159+O160</f>
        <v>440</v>
      </c>
      <c r="P161" s="17">
        <f>SUM(P154:P160)</f>
        <v>16.451000000000001</v>
      </c>
      <c r="Q161" s="17">
        <f>SUM(Q154:Q160)</f>
        <v>19.068999999999999</v>
      </c>
      <c r="R161" s="17">
        <f>SUM(R154:R160)</f>
        <v>69.454999999999998</v>
      </c>
      <c r="S161" s="19">
        <f>SUM(S154:S160)</f>
        <v>521.33699999999999</v>
      </c>
      <c r="T161" s="70">
        <f>SUM(T154:T160)</f>
        <v>7.7740000000000009</v>
      </c>
    </row>
    <row r="162" spans="1:20" ht="15.6">
      <c r="A162" s="232" t="s">
        <v>33</v>
      </c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93"/>
    </row>
    <row r="163" spans="1:20" ht="15.75" customHeight="1">
      <c r="A163" s="71"/>
      <c r="B163" s="61" t="s">
        <v>102</v>
      </c>
      <c r="C163" s="21">
        <v>100</v>
      </c>
      <c r="D163" s="22">
        <v>1.9</v>
      </c>
      <c r="E163" s="22">
        <v>2</v>
      </c>
      <c r="F163" s="22">
        <v>12.6</v>
      </c>
      <c r="G163" s="22">
        <v>111</v>
      </c>
      <c r="H163" s="22">
        <v>0</v>
      </c>
      <c r="I163" s="23">
        <v>60</v>
      </c>
      <c r="J163" s="24">
        <f>D163/100*I163</f>
        <v>1.1399999999999999</v>
      </c>
      <c r="K163" s="24">
        <f>E163/100*I163</f>
        <v>1.2</v>
      </c>
      <c r="L163" s="24">
        <f>F163/100*I163</f>
        <v>7.5600000000000005</v>
      </c>
      <c r="M163" s="24">
        <f>G163/100*I163</f>
        <v>66.600000000000009</v>
      </c>
      <c r="N163" s="24">
        <f>H163/100*I163</f>
        <v>0</v>
      </c>
      <c r="O163" s="21">
        <v>60</v>
      </c>
      <c r="P163" s="22">
        <f>D163/100*O163</f>
        <v>1.1399999999999999</v>
      </c>
      <c r="Q163" s="22">
        <f>E163/100*O163</f>
        <v>1.2</v>
      </c>
      <c r="R163" s="22">
        <f>F163/100*O163</f>
        <v>7.5600000000000005</v>
      </c>
      <c r="S163" s="25">
        <f>G163/100*O163</f>
        <v>66.600000000000009</v>
      </c>
      <c r="T163" s="72">
        <f>H163/100*O163</f>
        <v>0</v>
      </c>
    </row>
    <row r="164" spans="1:20" ht="15.6">
      <c r="A164" s="67" t="s">
        <v>75</v>
      </c>
      <c r="B164" s="15" t="s">
        <v>76</v>
      </c>
      <c r="C164" s="7">
        <v>100</v>
      </c>
      <c r="D164" s="8">
        <v>1.8</v>
      </c>
      <c r="E164" s="8">
        <v>1.65</v>
      </c>
      <c r="F164" s="8">
        <v>6.85</v>
      </c>
      <c r="G164" s="8">
        <v>50</v>
      </c>
      <c r="H164" s="8">
        <v>0.26</v>
      </c>
      <c r="I164" s="9">
        <v>200</v>
      </c>
      <c r="J164" s="10">
        <f>D164/100*I164</f>
        <v>3.6000000000000005</v>
      </c>
      <c r="K164" s="10">
        <f>E164/100*I164</f>
        <v>3.3000000000000003</v>
      </c>
      <c r="L164" s="10">
        <f>F164/100*I164</f>
        <v>13.699999999999998</v>
      </c>
      <c r="M164" s="10">
        <f>G164/100*I164</f>
        <v>100</v>
      </c>
      <c r="N164" s="10">
        <f>H164/100*I164</f>
        <v>0.52</v>
      </c>
      <c r="O164" s="7">
        <v>150</v>
      </c>
      <c r="P164" s="8">
        <f>D164/100*O164</f>
        <v>2.7</v>
      </c>
      <c r="Q164" s="8">
        <f>E164/100*O164</f>
        <v>2.4750000000000001</v>
      </c>
      <c r="R164" s="8">
        <f>F164/100*O164</f>
        <v>10.274999999999999</v>
      </c>
      <c r="S164" s="11">
        <f>G164/100*O164</f>
        <v>75</v>
      </c>
      <c r="T164" s="68">
        <f>H164/100*O164</f>
        <v>0.38999999999999996</v>
      </c>
    </row>
    <row r="165" spans="1:20" ht="15.6">
      <c r="A165" s="67" t="s">
        <v>103</v>
      </c>
      <c r="B165" s="15" t="s">
        <v>104</v>
      </c>
      <c r="C165" s="7">
        <v>100</v>
      </c>
      <c r="D165" s="8">
        <v>3.1</v>
      </c>
      <c r="E165" s="8">
        <v>7</v>
      </c>
      <c r="F165" s="8">
        <v>19.45</v>
      </c>
      <c r="G165" s="8">
        <v>160</v>
      </c>
      <c r="H165" s="8">
        <v>8.8000000000000007</v>
      </c>
      <c r="I165" s="9">
        <v>150</v>
      </c>
      <c r="J165" s="10">
        <f>D165/C165*I165</f>
        <v>4.6500000000000004</v>
      </c>
      <c r="K165" s="10">
        <f>E165/C165*I165</f>
        <v>10.500000000000002</v>
      </c>
      <c r="L165" s="10">
        <f>F165/C165*I165</f>
        <v>29.175000000000001</v>
      </c>
      <c r="M165" s="10">
        <f>G165/C165*I165</f>
        <v>240</v>
      </c>
      <c r="N165" s="10">
        <f>H165/C165*I165</f>
        <v>13.200000000000001</v>
      </c>
      <c r="O165" s="7"/>
      <c r="P165" s="8"/>
      <c r="Q165" s="8"/>
      <c r="R165" s="8"/>
      <c r="S165" s="11"/>
      <c r="T165" s="68"/>
    </row>
    <row r="166" spans="1:20" ht="15.6">
      <c r="A166" s="73"/>
      <c r="B166" s="13"/>
      <c r="C166" s="7"/>
      <c r="D166" s="7"/>
      <c r="E166" s="7"/>
      <c r="F166" s="7"/>
      <c r="G166" s="7"/>
      <c r="H166" s="7"/>
      <c r="I166" s="9">
        <f t="shared" ref="I166:N166" si="50">I163+I164+I165</f>
        <v>410</v>
      </c>
      <c r="J166" s="9">
        <f t="shared" si="50"/>
        <v>9.39</v>
      </c>
      <c r="K166" s="9">
        <f t="shared" si="50"/>
        <v>15.000000000000002</v>
      </c>
      <c r="L166" s="9">
        <f t="shared" si="50"/>
        <v>50.435000000000002</v>
      </c>
      <c r="M166" s="9">
        <f t="shared" si="50"/>
        <v>406.6</v>
      </c>
      <c r="N166" s="9">
        <f t="shared" si="50"/>
        <v>13.72</v>
      </c>
      <c r="O166" s="9">
        <f>SUM(O163:O164)</f>
        <v>210</v>
      </c>
      <c r="P166" s="7">
        <f>SUM(P163:P164)</f>
        <v>3.84</v>
      </c>
      <c r="Q166" s="7">
        <f>SUM(Q163:Q164)</f>
        <v>3.6749999999999998</v>
      </c>
      <c r="R166" s="7">
        <f>SUM(R163:R164)</f>
        <v>17.835000000000001</v>
      </c>
      <c r="S166" s="14">
        <f>SUM(S163:S164)</f>
        <v>141.60000000000002</v>
      </c>
      <c r="T166" s="74">
        <f>T163+T164</f>
        <v>0.38999999999999996</v>
      </c>
    </row>
    <row r="167" spans="1:20" hidden="1">
      <c r="A167" s="82"/>
      <c r="B167" s="31"/>
      <c r="C167" s="32"/>
      <c r="D167" s="33"/>
      <c r="E167" s="33"/>
      <c r="F167" s="33"/>
      <c r="G167" s="33"/>
      <c r="H167" s="33"/>
      <c r="I167" s="34"/>
      <c r="J167" s="35"/>
      <c r="K167" s="35"/>
      <c r="L167" s="35"/>
      <c r="M167" s="35"/>
      <c r="N167" s="35"/>
      <c r="O167" s="32"/>
      <c r="P167" s="33"/>
      <c r="Q167" s="33"/>
      <c r="R167" s="33"/>
      <c r="S167" s="36"/>
      <c r="T167" s="83"/>
    </row>
    <row r="168" spans="1:20" hidden="1">
      <c r="A168" s="82"/>
      <c r="B168" s="31"/>
      <c r="C168" s="32"/>
      <c r="D168" s="33"/>
      <c r="E168" s="33"/>
      <c r="F168" s="33"/>
      <c r="G168" s="33"/>
      <c r="H168" s="33"/>
      <c r="I168" s="34"/>
      <c r="J168" s="35"/>
      <c r="K168" s="35"/>
      <c r="L168" s="35"/>
      <c r="M168" s="35"/>
      <c r="N168" s="35"/>
      <c r="O168" s="32"/>
      <c r="P168" s="33"/>
      <c r="Q168" s="33"/>
      <c r="R168" s="33"/>
      <c r="S168" s="36"/>
      <c r="T168" s="83"/>
    </row>
    <row r="169" spans="1:20" hidden="1">
      <c r="A169" s="82"/>
      <c r="B169" s="31"/>
      <c r="C169" s="32"/>
      <c r="D169" s="33"/>
      <c r="E169" s="33"/>
      <c r="F169" s="33"/>
      <c r="G169" s="33"/>
      <c r="H169" s="33"/>
      <c r="I169" s="34"/>
      <c r="J169" s="35"/>
      <c r="K169" s="35"/>
      <c r="L169" s="35"/>
      <c r="M169" s="35"/>
      <c r="N169" s="35"/>
      <c r="O169" s="32"/>
      <c r="P169" s="33"/>
      <c r="Q169" s="33"/>
      <c r="R169" s="33"/>
      <c r="S169" s="36"/>
      <c r="T169" s="83"/>
    </row>
    <row r="170" spans="1:20" hidden="1">
      <c r="A170" s="82"/>
      <c r="B170" s="31"/>
      <c r="C170" s="32"/>
      <c r="D170" s="33"/>
      <c r="E170" s="33"/>
      <c r="F170" s="33"/>
      <c r="G170" s="33"/>
      <c r="H170" s="33"/>
      <c r="I170" s="34"/>
      <c r="J170" s="35"/>
      <c r="K170" s="35"/>
      <c r="L170" s="35"/>
      <c r="M170" s="35"/>
      <c r="N170" s="35"/>
      <c r="O170" s="32"/>
      <c r="P170" s="33"/>
      <c r="Q170" s="33"/>
      <c r="R170" s="33"/>
      <c r="S170" s="36"/>
      <c r="T170" s="83"/>
    </row>
    <row r="171" spans="1:20" hidden="1">
      <c r="A171" s="82"/>
      <c r="B171" s="31"/>
      <c r="C171" s="32"/>
      <c r="D171" s="33"/>
      <c r="E171" s="33"/>
      <c r="F171" s="33"/>
      <c r="G171" s="33"/>
      <c r="H171" s="33"/>
      <c r="I171" s="34"/>
      <c r="J171" s="35"/>
      <c r="K171" s="35"/>
      <c r="L171" s="35"/>
      <c r="M171" s="35"/>
      <c r="N171" s="35"/>
      <c r="O171" s="32"/>
      <c r="P171" s="33"/>
      <c r="Q171" s="33"/>
      <c r="R171" s="33"/>
      <c r="S171" s="36"/>
      <c r="T171" s="83"/>
    </row>
    <row r="172" spans="1:20" hidden="1">
      <c r="A172" s="82"/>
      <c r="B172" s="31"/>
      <c r="C172" s="32"/>
      <c r="D172" s="33"/>
      <c r="E172" s="33"/>
      <c r="F172" s="33"/>
      <c r="G172" s="33"/>
      <c r="H172" s="33"/>
      <c r="I172" s="34"/>
      <c r="J172" s="35"/>
      <c r="K172" s="35"/>
      <c r="L172" s="35"/>
      <c r="M172" s="35"/>
      <c r="N172" s="35"/>
      <c r="O172" s="32"/>
      <c r="P172" s="33"/>
      <c r="Q172" s="33"/>
      <c r="R172" s="33"/>
      <c r="S172" s="36"/>
      <c r="T172" s="83"/>
    </row>
    <row r="173" spans="1:20" hidden="1">
      <c r="A173" s="84"/>
      <c r="B173" s="37"/>
      <c r="C173" s="32"/>
      <c r="D173" s="32"/>
      <c r="E173" s="32"/>
      <c r="F173" s="32"/>
      <c r="G173" s="32"/>
      <c r="H173" s="32"/>
      <c r="I173" s="34"/>
      <c r="J173" s="34"/>
      <c r="K173" s="34"/>
      <c r="L173" s="34"/>
      <c r="M173" s="34"/>
      <c r="N173" s="34"/>
      <c r="O173" s="32"/>
      <c r="P173" s="32"/>
      <c r="Q173" s="32"/>
      <c r="R173" s="32"/>
      <c r="S173" s="38"/>
      <c r="T173" s="85"/>
    </row>
    <row r="174" spans="1:20" hidden="1">
      <c r="A174" s="275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86"/>
    </row>
    <row r="175" spans="1:20" hidden="1">
      <c r="A175" s="82"/>
      <c r="B175" s="31"/>
      <c r="C175" s="32"/>
      <c r="D175" s="33"/>
      <c r="E175" s="33"/>
      <c r="F175" s="33"/>
      <c r="G175" s="33"/>
      <c r="H175" s="33"/>
      <c r="I175" s="34"/>
      <c r="J175" s="35"/>
      <c r="K175" s="35"/>
      <c r="L175" s="35"/>
      <c r="M175" s="35"/>
      <c r="N175" s="35"/>
      <c r="O175" s="32"/>
      <c r="P175" s="33"/>
      <c r="Q175" s="33"/>
      <c r="R175" s="33"/>
      <c r="S175" s="36"/>
      <c r="T175" s="83"/>
    </row>
    <row r="176" spans="1:20" hidden="1">
      <c r="A176" s="82"/>
      <c r="B176" s="31"/>
      <c r="C176" s="32"/>
      <c r="D176" s="33"/>
      <c r="E176" s="33"/>
      <c r="F176" s="33"/>
      <c r="G176" s="33"/>
      <c r="H176" s="33"/>
      <c r="I176" s="34"/>
      <c r="J176" s="35"/>
      <c r="K176" s="35"/>
      <c r="L176" s="35"/>
      <c r="M176" s="35"/>
      <c r="N176" s="35"/>
      <c r="O176" s="32"/>
      <c r="P176" s="33"/>
      <c r="Q176" s="33"/>
      <c r="R176" s="33"/>
      <c r="S176" s="36"/>
      <c r="T176" s="83"/>
    </row>
    <row r="177" spans="1:20" hidden="1">
      <c r="A177" s="84"/>
      <c r="B177" s="37"/>
      <c r="C177" s="32"/>
      <c r="D177" s="32"/>
      <c r="E177" s="32"/>
      <c r="F177" s="32"/>
      <c r="G177" s="32"/>
      <c r="H177" s="32"/>
      <c r="I177" s="34"/>
      <c r="J177" s="34"/>
      <c r="K177" s="34"/>
      <c r="L177" s="34"/>
      <c r="M177" s="34"/>
      <c r="N177" s="34"/>
      <c r="O177" s="39"/>
      <c r="P177" s="32"/>
      <c r="Q177" s="32"/>
      <c r="R177" s="32"/>
      <c r="S177" s="38"/>
      <c r="T177" s="85"/>
    </row>
    <row r="178" spans="1:20" ht="15.75" hidden="1" customHeight="1">
      <c r="A178" s="87"/>
      <c r="B178" s="40"/>
      <c r="C178" s="41"/>
      <c r="D178" s="41"/>
      <c r="E178" s="41"/>
      <c r="F178" s="41"/>
      <c r="G178" s="41"/>
      <c r="H178" s="41"/>
      <c r="I178" s="42" t="e">
        <f>I144+I146+I147+#REF!+I151+#REF!+I155+I156+I158+I159+I163+I164</f>
        <v>#REF!</v>
      </c>
      <c r="J178" s="42">
        <f>J149+J152+J161+J166+J173+J177</f>
        <v>192.166</v>
      </c>
      <c r="K178" s="42">
        <f>K149+K152+K161+K166+K173+K177</f>
        <v>53.82</v>
      </c>
      <c r="L178" s="42">
        <f>L149+L152+L161+L166+L173+L177</f>
        <v>231.38200000000001</v>
      </c>
      <c r="M178" s="42">
        <f>M149+M152+M161+M166+M173+M177</f>
        <v>1604.741</v>
      </c>
      <c r="N178" s="42"/>
      <c r="O178" s="42"/>
      <c r="P178" s="42">
        <f>P149+P152+P161+P166+P173+P177</f>
        <v>28.471</v>
      </c>
      <c r="Q178" s="42">
        <f>Q149+Q152+Q161+Q166+Q173+Q177</f>
        <v>31.364000000000001</v>
      </c>
      <c r="R178" s="42">
        <f>R149+R152+R161+R166+R173+R177</f>
        <v>172.60499999999999</v>
      </c>
      <c r="S178" s="43">
        <f>S149+S152+S161+S166+S173+S177</f>
        <v>1102.3870000000002</v>
      </c>
      <c r="T178" s="88"/>
    </row>
    <row r="179" spans="1:20" ht="18" customHeight="1">
      <c r="A179" s="106"/>
      <c r="B179" s="101"/>
      <c r="C179" s="102"/>
      <c r="D179" s="102"/>
      <c r="E179" s="102"/>
      <c r="F179" s="102"/>
      <c r="G179" s="102"/>
      <c r="H179" s="102"/>
      <c r="I179" s="103">
        <f t="shared" ref="I179:T179" si="51">I149+I152+I161+I166</f>
        <v>1700</v>
      </c>
      <c r="J179" s="103">
        <f t="shared" si="51"/>
        <v>192.166</v>
      </c>
      <c r="K179" s="103">
        <f t="shared" si="51"/>
        <v>53.82</v>
      </c>
      <c r="L179" s="103">
        <f t="shared" si="51"/>
        <v>231.38200000000001</v>
      </c>
      <c r="M179" s="103">
        <f t="shared" si="51"/>
        <v>1604.741</v>
      </c>
      <c r="N179" s="103">
        <f t="shared" si="51"/>
        <v>176.20600000000002</v>
      </c>
      <c r="O179" s="103">
        <f t="shared" si="51"/>
        <v>1085</v>
      </c>
      <c r="P179" s="103">
        <f t="shared" si="51"/>
        <v>28.471</v>
      </c>
      <c r="Q179" s="103">
        <f t="shared" si="51"/>
        <v>31.364000000000001</v>
      </c>
      <c r="R179" s="103">
        <f t="shared" si="51"/>
        <v>172.60499999999999</v>
      </c>
      <c r="S179" s="103">
        <f t="shared" si="51"/>
        <v>1102.3870000000002</v>
      </c>
      <c r="T179" s="104">
        <f t="shared" si="51"/>
        <v>11.334000000000001</v>
      </c>
    </row>
    <row r="180" spans="1:20" ht="16.5" customHeight="1">
      <c r="A180" s="106"/>
      <c r="B180" s="101" t="s">
        <v>105</v>
      </c>
      <c r="C180" s="102"/>
      <c r="D180" s="102"/>
      <c r="E180" s="102"/>
      <c r="F180" s="102"/>
      <c r="G180" s="102"/>
      <c r="H180" s="102"/>
      <c r="I180" s="103">
        <f t="shared" ref="I180:T180" si="52">I28+I64+I102+I140+I179</f>
        <v>8307</v>
      </c>
      <c r="J180" s="103">
        <f t="shared" si="52"/>
        <v>407.69100000000003</v>
      </c>
      <c r="K180" s="103">
        <f t="shared" si="52"/>
        <v>251.50899999999999</v>
      </c>
      <c r="L180" s="103">
        <f t="shared" si="52"/>
        <v>1253.9480000000001</v>
      </c>
      <c r="M180" s="103">
        <f t="shared" si="52"/>
        <v>8285.018</v>
      </c>
      <c r="N180" s="103">
        <f t="shared" si="52"/>
        <v>382.50360000000001</v>
      </c>
      <c r="O180" s="103">
        <f t="shared" si="52"/>
        <v>5620</v>
      </c>
      <c r="P180" s="103">
        <f t="shared" si="52"/>
        <v>177.26749999999998</v>
      </c>
      <c r="Q180" s="103">
        <f t="shared" si="52"/>
        <v>154.8235</v>
      </c>
      <c r="R180" s="103">
        <f t="shared" si="52"/>
        <v>912.20900000000006</v>
      </c>
      <c r="S180" s="103">
        <f t="shared" si="52"/>
        <v>5630.4795000000013</v>
      </c>
      <c r="T180" s="104">
        <f t="shared" si="52"/>
        <v>153.62700000000001</v>
      </c>
    </row>
    <row r="181" spans="1:20" ht="15.75" customHeight="1">
      <c r="A181" s="106"/>
      <c r="B181" s="101" t="s">
        <v>106</v>
      </c>
      <c r="C181" s="102"/>
      <c r="D181" s="102"/>
      <c r="E181" s="102"/>
      <c r="F181" s="102"/>
      <c r="G181" s="102"/>
      <c r="H181" s="102"/>
      <c r="I181" s="103">
        <f t="shared" ref="I181:T181" si="53">I180/5</f>
        <v>1661.4</v>
      </c>
      <c r="J181" s="103">
        <f t="shared" si="53"/>
        <v>81.538200000000003</v>
      </c>
      <c r="K181" s="103">
        <f t="shared" si="53"/>
        <v>50.3018</v>
      </c>
      <c r="L181" s="103">
        <f t="shared" si="53"/>
        <v>250.78960000000001</v>
      </c>
      <c r="M181" s="103">
        <f t="shared" si="53"/>
        <v>1657.0036</v>
      </c>
      <c r="N181" s="103">
        <f t="shared" si="53"/>
        <v>76.500720000000001</v>
      </c>
      <c r="O181" s="103">
        <f t="shared" si="53"/>
        <v>1124</v>
      </c>
      <c r="P181" s="103">
        <f t="shared" si="53"/>
        <v>35.453499999999998</v>
      </c>
      <c r="Q181" s="103">
        <f t="shared" si="53"/>
        <v>30.964700000000001</v>
      </c>
      <c r="R181" s="103">
        <f t="shared" si="53"/>
        <v>182.4418</v>
      </c>
      <c r="S181" s="103">
        <f t="shared" si="53"/>
        <v>1126.0959000000003</v>
      </c>
      <c r="T181" s="104">
        <f t="shared" si="53"/>
        <v>30.7254</v>
      </c>
    </row>
    <row r="182" spans="1:20" ht="18.75" customHeight="1">
      <c r="A182" s="277"/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9"/>
    </row>
    <row r="183" spans="1:20" ht="22.5" customHeight="1">
      <c r="A183" s="280" t="s">
        <v>107</v>
      </c>
      <c r="B183" s="281"/>
      <c r="C183" s="281"/>
      <c r="D183" s="281"/>
      <c r="E183" s="281"/>
      <c r="F183" s="281"/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2"/>
    </row>
    <row r="184" spans="1:20" ht="15.75" customHeight="1">
      <c r="A184" s="232" t="s">
        <v>10</v>
      </c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4"/>
    </row>
    <row r="185" spans="1:20" ht="18" customHeight="1">
      <c r="A185" s="67" t="s">
        <v>11</v>
      </c>
      <c r="B185" s="12" t="s">
        <v>94</v>
      </c>
      <c r="C185" s="7">
        <v>100</v>
      </c>
      <c r="D185" s="8">
        <v>3.8</v>
      </c>
      <c r="E185" s="8">
        <v>2.75</v>
      </c>
      <c r="F185" s="8">
        <v>19.45</v>
      </c>
      <c r="G185" s="8">
        <v>135.15</v>
      </c>
      <c r="H185" s="8">
        <v>0.52</v>
      </c>
      <c r="I185" s="9">
        <v>200</v>
      </c>
      <c r="J185" s="10">
        <f>D185/100*I185</f>
        <v>7.6</v>
      </c>
      <c r="K185" s="10">
        <f>E185/100*I185</f>
        <v>5.5</v>
      </c>
      <c r="L185" s="10">
        <f>F185/100*I185</f>
        <v>38.9</v>
      </c>
      <c r="M185" s="10">
        <f>G185/100*I185</f>
        <v>270.3</v>
      </c>
      <c r="N185" s="10">
        <f>H185/100*I185</f>
        <v>1.04</v>
      </c>
      <c r="O185" s="7">
        <v>150</v>
      </c>
      <c r="P185" s="8">
        <f>D185/100*O185</f>
        <v>5.7</v>
      </c>
      <c r="Q185" s="8">
        <f>E185/100*O185</f>
        <v>4.125</v>
      </c>
      <c r="R185" s="8">
        <f>F185/100*O185</f>
        <v>29.175000000000001</v>
      </c>
      <c r="S185" s="11">
        <f>G185/100*O185</f>
        <v>202.72500000000002</v>
      </c>
      <c r="T185" s="68">
        <f>H185/100*O185</f>
        <v>0.77999999999999992</v>
      </c>
    </row>
    <row r="186" spans="1:20" ht="15.75" customHeight="1">
      <c r="A186" s="67" t="s">
        <v>41</v>
      </c>
      <c r="B186" s="6" t="s">
        <v>42</v>
      </c>
      <c r="C186" s="7">
        <v>100</v>
      </c>
      <c r="D186" s="8">
        <v>1</v>
      </c>
      <c r="E186" s="8">
        <v>72.5</v>
      </c>
      <c r="F186" s="8">
        <v>1.4</v>
      </c>
      <c r="G186" s="8">
        <v>662</v>
      </c>
      <c r="H186" s="8">
        <v>0</v>
      </c>
      <c r="I186" s="9">
        <v>7</v>
      </c>
      <c r="J186" s="10">
        <f>D186/100*I186</f>
        <v>7.0000000000000007E-2</v>
      </c>
      <c r="K186" s="10">
        <f>E186/100*I186</f>
        <v>5.0750000000000002</v>
      </c>
      <c r="L186" s="10">
        <f>F186/100*I186</f>
        <v>9.799999999999999E-2</v>
      </c>
      <c r="M186" s="10">
        <f>G186/100*I186</f>
        <v>46.34</v>
      </c>
      <c r="N186" s="10">
        <f>H186/100*I186</f>
        <v>0</v>
      </c>
      <c r="O186" s="7">
        <v>5</v>
      </c>
      <c r="P186" s="8">
        <f>D186/100*O186</f>
        <v>0.05</v>
      </c>
      <c r="Q186" s="8">
        <f>E186/100*O186</f>
        <v>3.625</v>
      </c>
      <c r="R186" s="8">
        <f>F186/100*O186</f>
        <v>6.9999999999999993E-2</v>
      </c>
      <c r="S186" s="11">
        <f>G186/100*O186</f>
        <v>33.1</v>
      </c>
      <c r="T186" s="68">
        <f>H186/100*O186</f>
        <v>0</v>
      </c>
    </row>
    <row r="187" spans="1:20" ht="15" customHeight="1">
      <c r="A187" s="67">
        <v>88</v>
      </c>
      <c r="B187" s="6" t="s">
        <v>15</v>
      </c>
      <c r="C187" s="7">
        <v>100</v>
      </c>
      <c r="D187" s="8">
        <v>7.5</v>
      </c>
      <c r="E187" s="8">
        <v>2.9</v>
      </c>
      <c r="F187" s="8">
        <v>51.4</v>
      </c>
      <c r="G187" s="8">
        <v>262</v>
      </c>
      <c r="H187" s="8">
        <v>0</v>
      </c>
      <c r="I187" s="9">
        <v>30</v>
      </c>
      <c r="J187" s="10">
        <f>D187/100*I187</f>
        <v>2.25</v>
      </c>
      <c r="K187" s="10">
        <f>E187/100*I187</f>
        <v>0.86999999999999988</v>
      </c>
      <c r="L187" s="10">
        <f>F187/100*I187</f>
        <v>15.42</v>
      </c>
      <c r="M187" s="10">
        <f>G187/100*I187</f>
        <v>78.600000000000009</v>
      </c>
      <c r="N187" s="10">
        <f>H187/100*I187</f>
        <v>0</v>
      </c>
      <c r="O187" s="7">
        <v>30</v>
      </c>
      <c r="P187" s="8">
        <f>D187/100*O187</f>
        <v>2.25</v>
      </c>
      <c r="Q187" s="8">
        <f>E187/100*O187</f>
        <v>0.86999999999999988</v>
      </c>
      <c r="R187" s="8">
        <f>F187/100*O187</f>
        <v>15.42</v>
      </c>
      <c r="S187" s="11">
        <f>G187/100*O187</f>
        <v>78.600000000000009</v>
      </c>
      <c r="T187" s="68">
        <f>H187/100*O187</f>
        <v>0</v>
      </c>
    </row>
    <row r="188" spans="1:20" ht="15.75" customHeight="1">
      <c r="A188" s="67" t="s">
        <v>84</v>
      </c>
      <c r="B188" s="12" t="s">
        <v>108</v>
      </c>
      <c r="C188" s="7">
        <v>100</v>
      </c>
      <c r="D188" s="8">
        <v>0.05</v>
      </c>
      <c r="E188" s="8">
        <v>0.02</v>
      </c>
      <c r="F188" s="8">
        <v>4.6500000000000004</v>
      </c>
      <c r="G188" s="8">
        <v>19</v>
      </c>
      <c r="H188" s="8">
        <v>0.56000000000000005</v>
      </c>
      <c r="I188" s="9">
        <v>200</v>
      </c>
      <c r="J188" s="10">
        <f>D188/100*I188</f>
        <v>0.1</v>
      </c>
      <c r="K188" s="10">
        <f>E188/100*I188</f>
        <v>0.04</v>
      </c>
      <c r="L188" s="10">
        <f>F188/100*I188</f>
        <v>9.3000000000000007</v>
      </c>
      <c r="M188" s="10">
        <f>G188/100*I188</f>
        <v>38</v>
      </c>
      <c r="N188" s="10">
        <f>H188/100*I188</f>
        <v>1.1200000000000001</v>
      </c>
      <c r="O188" s="44" t="s">
        <v>109</v>
      </c>
      <c r="P188" s="8">
        <f>D188/100*O188</f>
        <v>7.4999999999999997E-2</v>
      </c>
      <c r="Q188" s="8">
        <f>E188/100*O188</f>
        <v>3.0000000000000002E-2</v>
      </c>
      <c r="R188" s="8">
        <f>F188/100*O188</f>
        <v>6.9750000000000014</v>
      </c>
      <c r="S188" s="11">
        <f>G188/100*O188</f>
        <v>28.5</v>
      </c>
      <c r="T188" s="68">
        <f>H188/100*O188</f>
        <v>0.84000000000000008</v>
      </c>
    </row>
    <row r="189" spans="1:20" ht="18" customHeight="1">
      <c r="A189" s="73"/>
      <c r="B189" s="13"/>
      <c r="C189" s="7"/>
      <c r="D189" s="7"/>
      <c r="E189" s="7"/>
      <c r="F189" s="7"/>
      <c r="G189" s="7"/>
      <c r="H189" s="7"/>
      <c r="I189" s="9">
        <f>I185+I186+I187+I188</f>
        <v>437</v>
      </c>
      <c r="J189" s="9">
        <f>SUM(J185:J188)</f>
        <v>10.02</v>
      </c>
      <c r="K189" s="9">
        <f>SUM(K185:K188)</f>
        <v>11.484999999999998</v>
      </c>
      <c r="L189" s="9">
        <f>SUM(L185:L188)</f>
        <v>63.718000000000004</v>
      </c>
      <c r="M189" s="9">
        <f>SUM(M185:M188)</f>
        <v>433.24</v>
      </c>
      <c r="N189" s="9">
        <f>SUM(N185:N188)</f>
        <v>2.16</v>
      </c>
      <c r="O189" s="9">
        <f>O185+O186+O188+O188</f>
        <v>455</v>
      </c>
      <c r="P189" s="7">
        <f>SUM(P185:P188)</f>
        <v>8.0749999999999993</v>
      </c>
      <c r="Q189" s="7">
        <f>SUM(Q185:Q188)</f>
        <v>8.6499999999999986</v>
      </c>
      <c r="R189" s="7">
        <f>SUM(R185:R188)</f>
        <v>51.64</v>
      </c>
      <c r="S189" s="14">
        <f>SUM(S185:S188)</f>
        <v>342.92500000000001</v>
      </c>
      <c r="T189" s="74">
        <f>T185+T186+T188+T188</f>
        <v>2.46</v>
      </c>
    </row>
    <row r="190" spans="1:20" ht="21" customHeight="1">
      <c r="A190" s="232" t="s">
        <v>18</v>
      </c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92"/>
    </row>
    <row r="191" spans="1:20" ht="17.25" customHeight="1">
      <c r="A191" s="67"/>
      <c r="B191" s="15" t="s">
        <v>110</v>
      </c>
      <c r="C191" s="7">
        <v>100</v>
      </c>
      <c r="D191" s="8">
        <v>1.5</v>
      </c>
      <c r="E191" s="8">
        <v>0.5</v>
      </c>
      <c r="F191" s="8">
        <v>21</v>
      </c>
      <c r="G191" s="8">
        <v>94.5</v>
      </c>
      <c r="H191" s="8">
        <v>10</v>
      </c>
      <c r="I191" s="9">
        <v>100</v>
      </c>
      <c r="J191" s="10">
        <f>D191/100*I191</f>
        <v>1.5</v>
      </c>
      <c r="K191" s="10">
        <f>E191/100*I191</f>
        <v>0.5</v>
      </c>
      <c r="L191" s="10">
        <f>F191/100*I191</f>
        <v>21</v>
      </c>
      <c r="M191" s="10">
        <f>G191/100*I191</f>
        <v>94.5</v>
      </c>
      <c r="N191" s="10">
        <f>H191/100*I191</f>
        <v>10</v>
      </c>
      <c r="O191" s="7">
        <v>100</v>
      </c>
      <c r="P191" s="8">
        <f>D191/100*O191</f>
        <v>1.5</v>
      </c>
      <c r="Q191" s="8">
        <f>E191/100*O191</f>
        <v>0.5</v>
      </c>
      <c r="R191" s="8">
        <f>F191/100*O191</f>
        <v>21</v>
      </c>
      <c r="S191" s="11">
        <f>G191/100*O191</f>
        <v>94.5</v>
      </c>
      <c r="T191" s="68">
        <f>H191/100*O192</f>
        <v>10</v>
      </c>
    </row>
    <row r="192" spans="1:20" ht="15.6">
      <c r="A192" s="69"/>
      <c r="B192" s="16"/>
      <c r="C192" s="17"/>
      <c r="D192" s="17"/>
      <c r="E192" s="17"/>
      <c r="F192" s="17"/>
      <c r="G192" s="17"/>
      <c r="H192" s="17"/>
      <c r="I192" s="18">
        <f t="shared" ref="I192:O192" si="54">I191</f>
        <v>100</v>
      </c>
      <c r="J192" s="18">
        <f t="shared" si="54"/>
        <v>1.5</v>
      </c>
      <c r="K192" s="18">
        <f t="shared" si="54"/>
        <v>0.5</v>
      </c>
      <c r="L192" s="18">
        <f t="shared" si="54"/>
        <v>21</v>
      </c>
      <c r="M192" s="18">
        <f t="shared" si="54"/>
        <v>94.5</v>
      </c>
      <c r="N192" s="18">
        <f t="shared" si="54"/>
        <v>10</v>
      </c>
      <c r="O192" s="18">
        <f t="shared" si="54"/>
        <v>100</v>
      </c>
      <c r="P192" s="17">
        <f>SUM(P191)</f>
        <v>1.5</v>
      </c>
      <c r="Q192" s="17">
        <f>SUM(Q191)</f>
        <v>0.5</v>
      </c>
      <c r="R192" s="17">
        <f>SUM(R191)</f>
        <v>21</v>
      </c>
      <c r="S192" s="19">
        <f>SUM(S191)</f>
        <v>94.5</v>
      </c>
      <c r="T192" s="70">
        <f>T189+T190+T191</f>
        <v>12.46</v>
      </c>
    </row>
    <row r="193" spans="1:20" ht="15.75" customHeight="1">
      <c r="A193" s="232" t="s">
        <v>20</v>
      </c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93"/>
    </row>
    <row r="194" spans="1:20" ht="15.6">
      <c r="A194" s="67" t="s">
        <v>182</v>
      </c>
      <c r="B194" s="12" t="s">
        <v>183</v>
      </c>
      <c r="C194" s="7">
        <v>100</v>
      </c>
      <c r="D194" s="8">
        <v>1.7</v>
      </c>
      <c r="E194" s="8">
        <v>5.3</v>
      </c>
      <c r="F194" s="8">
        <v>10.5</v>
      </c>
      <c r="G194" s="8">
        <v>96</v>
      </c>
      <c r="H194" s="8">
        <v>3.83</v>
      </c>
      <c r="I194" s="23">
        <v>50</v>
      </c>
      <c r="J194" s="24">
        <f t="shared" ref="J194:J199" si="55">D194/100*I194</f>
        <v>0.85000000000000009</v>
      </c>
      <c r="K194" s="24">
        <f t="shared" ref="K194:K199" si="56">E194/100*I194</f>
        <v>2.65</v>
      </c>
      <c r="L194" s="24">
        <f t="shared" ref="L194:L199" si="57">F194/100*I194</f>
        <v>5.25</v>
      </c>
      <c r="M194" s="24">
        <f t="shared" ref="M194:M199" si="58">G194/100*I194</f>
        <v>48</v>
      </c>
      <c r="N194" s="24">
        <f t="shared" ref="N194:N199" si="59">H194/100*I194</f>
        <v>1.915</v>
      </c>
      <c r="O194" s="21">
        <v>30</v>
      </c>
      <c r="P194" s="22">
        <f t="shared" ref="P194:P199" si="60">D194/100*O194</f>
        <v>0.51</v>
      </c>
      <c r="Q194" s="22">
        <f t="shared" ref="Q194:Q199" si="61">E194/100*O194</f>
        <v>1.5899999999999999</v>
      </c>
      <c r="R194" s="22">
        <f t="shared" ref="R194:R199" si="62">F194/100*O194</f>
        <v>3.15</v>
      </c>
      <c r="S194" s="25">
        <f t="shared" ref="S194:S199" si="63">G194/100*O194</f>
        <v>28.799999999999997</v>
      </c>
      <c r="T194" s="72">
        <f>H195/100*O195</f>
        <v>2.76</v>
      </c>
    </row>
    <row r="195" spans="1:20" ht="29.25" customHeight="1">
      <c r="A195" s="67" t="s">
        <v>111</v>
      </c>
      <c r="B195" s="12" t="s">
        <v>112</v>
      </c>
      <c r="C195" s="7">
        <v>100</v>
      </c>
      <c r="D195" s="8">
        <v>4.6500000000000004</v>
      </c>
      <c r="E195" s="8">
        <v>2</v>
      </c>
      <c r="F195" s="8">
        <v>5</v>
      </c>
      <c r="G195" s="8">
        <v>59.5</v>
      </c>
      <c r="H195" s="8">
        <v>1.84</v>
      </c>
      <c r="I195" s="9">
        <v>180</v>
      </c>
      <c r="J195" s="10">
        <f t="shared" si="55"/>
        <v>8.370000000000001</v>
      </c>
      <c r="K195" s="10">
        <f t="shared" si="56"/>
        <v>3.6</v>
      </c>
      <c r="L195" s="10">
        <f t="shared" si="57"/>
        <v>9</v>
      </c>
      <c r="M195" s="10">
        <f t="shared" si="58"/>
        <v>107.1</v>
      </c>
      <c r="N195" s="10">
        <f t="shared" si="59"/>
        <v>3.3119999999999998</v>
      </c>
      <c r="O195" s="7">
        <v>150</v>
      </c>
      <c r="P195" s="8">
        <f t="shared" si="60"/>
        <v>6.9750000000000014</v>
      </c>
      <c r="Q195" s="8">
        <f t="shared" si="61"/>
        <v>3</v>
      </c>
      <c r="R195" s="8">
        <f t="shared" si="62"/>
        <v>7.5</v>
      </c>
      <c r="S195" s="11">
        <f t="shared" si="63"/>
        <v>89.25</v>
      </c>
      <c r="T195" s="68">
        <f>H197/100*O197</f>
        <v>18.116999999999997</v>
      </c>
    </row>
    <row r="196" spans="1:20" ht="15" customHeight="1">
      <c r="A196" s="67" t="s">
        <v>113</v>
      </c>
      <c r="B196" s="12" t="s">
        <v>114</v>
      </c>
      <c r="C196" s="7">
        <v>100</v>
      </c>
      <c r="D196" s="8">
        <v>14.57</v>
      </c>
      <c r="E196" s="8">
        <v>16.71</v>
      </c>
      <c r="F196" s="8">
        <v>11.71</v>
      </c>
      <c r="G196" s="8">
        <v>255.71</v>
      </c>
      <c r="H196" s="8">
        <v>1.6</v>
      </c>
      <c r="I196" s="9">
        <v>70</v>
      </c>
      <c r="J196" s="10">
        <f t="shared" si="55"/>
        <v>10.199</v>
      </c>
      <c r="K196" s="10">
        <f t="shared" si="56"/>
        <v>11.696999999999999</v>
      </c>
      <c r="L196" s="10">
        <f t="shared" si="57"/>
        <v>8.197000000000001</v>
      </c>
      <c r="M196" s="10">
        <f t="shared" si="58"/>
        <v>178.99700000000001</v>
      </c>
      <c r="N196" s="10">
        <f t="shared" si="59"/>
        <v>1.1200000000000001</v>
      </c>
      <c r="O196" s="7">
        <v>50</v>
      </c>
      <c r="P196" s="8">
        <f t="shared" si="60"/>
        <v>7.2850000000000001</v>
      </c>
      <c r="Q196" s="8">
        <f t="shared" si="61"/>
        <v>8.3550000000000004</v>
      </c>
      <c r="R196" s="8">
        <f t="shared" si="62"/>
        <v>5.8550000000000004</v>
      </c>
      <c r="S196" s="11">
        <f t="shared" si="63"/>
        <v>127.855</v>
      </c>
      <c r="T196" s="68">
        <v>0</v>
      </c>
    </row>
    <row r="197" spans="1:20" ht="14.25" customHeight="1">
      <c r="A197" s="67" t="s">
        <v>115</v>
      </c>
      <c r="B197" s="12" t="s">
        <v>116</v>
      </c>
      <c r="C197" s="7">
        <v>100</v>
      </c>
      <c r="D197" s="8">
        <v>2.2000000000000002</v>
      </c>
      <c r="E197" s="8">
        <v>3.27</v>
      </c>
      <c r="F197" s="8">
        <v>9.4</v>
      </c>
      <c r="G197" s="8">
        <v>75.33</v>
      </c>
      <c r="H197" s="8">
        <v>16.47</v>
      </c>
      <c r="I197" s="9">
        <v>130</v>
      </c>
      <c r="J197" s="10">
        <f t="shared" si="55"/>
        <v>2.8600000000000003</v>
      </c>
      <c r="K197" s="10">
        <f t="shared" si="56"/>
        <v>4.2510000000000003</v>
      </c>
      <c r="L197" s="10">
        <f t="shared" si="57"/>
        <v>12.22</v>
      </c>
      <c r="M197" s="10">
        <f t="shared" si="58"/>
        <v>97.929000000000002</v>
      </c>
      <c r="N197" s="10">
        <f t="shared" si="59"/>
        <v>21.410999999999998</v>
      </c>
      <c r="O197" s="7">
        <v>110</v>
      </c>
      <c r="P197" s="8">
        <f t="shared" si="60"/>
        <v>2.4200000000000004</v>
      </c>
      <c r="Q197" s="8">
        <f t="shared" si="61"/>
        <v>3.597</v>
      </c>
      <c r="R197" s="8">
        <f t="shared" si="62"/>
        <v>10.34</v>
      </c>
      <c r="S197" s="11">
        <f t="shared" si="63"/>
        <v>82.863</v>
      </c>
      <c r="T197" s="68">
        <f>H197/100*O198</f>
        <v>24.704999999999998</v>
      </c>
    </row>
    <row r="198" spans="1:20" ht="14.25" customHeight="1">
      <c r="A198" s="67" t="s">
        <v>71</v>
      </c>
      <c r="B198" s="12" t="s">
        <v>117</v>
      </c>
      <c r="C198" s="7">
        <v>100</v>
      </c>
      <c r="D198" s="8">
        <v>0.3</v>
      </c>
      <c r="E198" s="8">
        <v>0.15</v>
      </c>
      <c r="F198" s="8">
        <v>13.5</v>
      </c>
      <c r="G198" s="8">
        <v>55.5</v>
      </c>
      <c r="H198" s="8">
        <v>40</v>
      </c>
      <c r="I198" s="9">
        <v>200</v>
      </c>
      <c r="J198" s="10">
        <f t="shared" si="55"/>
        <v>0.6</v>
      </c>
      <c r="K198" s="10">
        <f t="shared" si="56"/>
        <v>0.3</v>
      </c>
      <c r="L198" s="10">
        <f t="shared" si="57"/>
        <v>27</v>
      </c>
      <c r="M198" s="10">
        <f t="shared" si="58"/>
        <v>111.00000000000001</v>
      </c>
      <c r="N198" s="10">
        <f t="shared" si="59"/>
        <v>80</v>
      </c>
      <c r="O198" s="7">
        <v>150</v>
      </c>
      <c r="P198" s="8">
        <f t="shared" si="60"/>
        <v>0.45</v>
      </c>
      <c r="Q198" s="8">
        <f t="shared" si="61"/>
        <v>0.22500000000000001</v>
      </c>
      <c r="R198" s="8">
        <f t="shared" si="62"/>
        <v>20.25</v>
      </c>
      <c r="S198" s="11">
        <f t="shared" si="63"/>
        <v>83.250000000000014</v>
      </c>
      <c r="T198" s="68">
        <f>H198/100*O199</f>
        <v>12</v>
      </c>
    </row>
    <row r="199" spans="1:20" ht="15.75" customHeight="1">
      <c r="A199" s="67">
        <v>89</v>
      </c>
      <c r="B199" s="12" t="s">
        <v>73</v>
      </c>
      <c r="C199" s="7">
        <v>100</v>
      </c>
      <c r="D199" s="8">
        <v>6.6</v>
      </c>
      <c r="E199" s="8">
        <v>1.2</v>
      </c>
      <c r="F199" s="8">
        <v>33.4</v>
      </c>
      <c r="G199" s="8">
        <v>181</v>
      </c>
      <c r="H199" s="8">
        <v>0</v>
      </c>
      <c r="I199" s="9">
        <v>40</v>
      </c>
      <c r="J199" s="10">
        <f t="shared" si="55"/>
        <v>2.64</v>
      </c>
      <c r="K199" s="10">
        <f t="shared" si="56"/>
        <v>0.48</v>
      </c>
      <c r="L199" s="10">
        <f t="shared" si="57"/>
        <v>13.36</v>
      </c>
      <c r="M199" s="10">
        <f t="shared" si="58"/>
        <v>72.400000000000006</v>
      </c>
      <c r="N199" s="10">
        <f t="shared" si="59"/>
        <v>0</v>
      </c>
      <c r="O199" s="7">
        <v>30</v>
      </c>
      <c r="P199" s="8">
        <f t="shared" si="60"/>
        <v>1.98</v>
      </c>
      <c r="Q199" s="8">
        <f t="shared" si="61"/>
        <v>0.36</v>
      </c>
      <c r="R199" s="8">
        <f t="shared" si="62"/>
        <v>10.02</v>
      </c>
      <c r="S199" s="11">
        <f t="shared" si="63"/>
        <v>54.300000000000004</v>
      </c>
      <c r="T199" s="68">
        <f>H199/100*O200</f>
        <v>0</v>
      </c>
    </row>
    <row r="200" spans="1:20" ht="15.6">
      <c r="A200" s="69"/>
      <c r="B200" s="16"/>
      <c r="C200" s="17"/>
      <c r="D200" s="17"/>
      <c r="E200" s="17"/>
      <c r="F200" s="17"/>
      <c r="G200" s="17"/>
      <c r="H200" s="17"/>
      <c r="I200" s="18">
        <f>I194+I195+I196+I197+I198+I199</f>
        <v>670</v>
      </c>
      <c r="J200" s="18">
        <f t="shared" ref="J200:S200" si="64">SUM(J194:J199)</f>
        <v>25.519000000000002</v>
      </c>
      <c r="K200" s="18">
        <f t="shared" si="64"/>
        <v>22.978000000000002</v>
      </c>
      <c r="L200" s="18">
        <f t="shared" si="64"/>
        <v>75.027000000000001</v>
      </c>
      <c r="M200" s="18">
        <f t="shared" si="64"/>
        <v>615.42599999999993</v>
      </c>
      <c r="N200" s="18">
        <f t="shared" si="64"/>
        <v>107.758</v>
      </c>
      <c r="O200" s="18">
        <f t="shared" si="64"/>
        <v>520</v>
      </c>
      <c r="P200" s="17">
        <f t="shared" si="64"/>
        <v>19.62</v>
      </c>
      <c r="Q200" s="17">
        <f t="shared" si="64"/>
        <v>17.127000000000002</v>
      </c>
      <c r="R200" s="17">
        <f t="shared" si="64"/>
        <v>57.114999999999995</v>
      </c>
      <c r="S200" s="19">
        <f t="shared" si="64"/>
        <v>466.31800000000004</v>
      </c>
      <c r="T200" s="70">
        <f>T194+T195+T198+T199</f>
        <v>32.876999999999995</v>
      </c>
    </row>
    <row r="201" spans="1:20" ht="15.6">
      <c r="A201" s="232" t="s">
        <v>33</v>
      </c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93"/>
    </row>
    <row r="202" spans="1:20" ht="15.75" customHeight="1">
      <c r="A202" s="67">
        <v>88</v>
      </c>
      <c r="B202" s="6" t="s">
        <v>15</v>
      </c>
      <c r="C202" s="7">
        <v>100</v>
      </c>
      <c r="D202" s="8">
        <v>7.5</v>
      </c>
      <c r="E202" s="8">
        <v>2.9</v>
      </c>
      <c r="F202" s="8">
        <v>51.4</v>
      </c>
      <c r="G202" s="8">
        <v>262</v>
      </c>
      <c r="H202" s="8">
        <v>0</v>
      </c>
      <c r="I202" s="23">
        <v>40</v>
      </c>
      <c r="J202" s="24">
        <f>D202/100*I202</f>
        <v>3</v>
      </c>
      <c r="K202" s="24">
        <f>E202/100*I202</f>
        <v>1.1599999999999999</v>
      </c>
      <c r="L202" s="24">
        <f>F202/100*I202</f>
        <v>20.560000000000002</v>
      </c>
      <c r="M202" s="24">
        <f>G202/100*I202</f>
        <v>104.80000000000001</v>
      </c>
      <c r="N202" s="24">
        <f>H202/100*I202</f>
        <v>0</v>
      </c>
      <c r="O202" s="21">
        <v>30</v>
      </c>
      <c r="P202" s="22">
        <f>D202/100*O202</f>
        <v>2.25</v>
      </c>
      <c r="Q202" s="22">
        <f>E202/100*O202</f>
        <v>0.86999999999999988</v>
      </c>
      <c r="R202" s="22">
        <f>F202/100*O202</f>
        <v>15.42</v>
      </c>
      <c r="S202" s="25">
        <f>G202/100*O202</f>
        <v>78.600000000000009</v>
      </c>
      <c r="T202" s="72">
        <v>0</v>
      </c>
    </row>
    <row r="203" spans="1:20" ht="15.6">
      <c r="A203" s="67"/>
      <c r="B203" s="12" t="s">
        <v>34</v>
      </c>
      <c r="C203" s="7">
        <v>100</v>
      </c>
      <c r="D203" s="8">
        <v>5</v>
      </c>
      <c r="E203" s="8">
        <v>3.2</v>
      </c>
      <c r="F203" s="8">
        <v>3.5</v>
      </c>
      <c r="G203" s="8">
        <v>62.8</v>
      </c>
      <c r="H203" s="8">
        <v>0.6</v>
      </c>
      <c r="I203" s="9">
        <v>200</v>
      </c>
      <c r="J203" s="10">
        <f>D203/100*I203</f>
        <v>10</v>
      </c>
      <c r="K203" s="10">
        <f>E203/100*I203</f>
        <v>6.4</v>
      </c>
      <c r="L203" s="10">
        <f>F203/100*I203</f>
        <v>7.0000000000000009</v>
      </c>
      <c r="M203" s="10">
        <f>G203/100*I203</f>
        <v>125.6</v>
      </c>
      <c r="N203" s="10">
        <f>H203/100*I203</f>
        <v>1.2</v>
      </c>
      <c r="O203" s="7">
        <v>150</v>
      </c>
      <c r="P203" s="8">
        <f>D203/100*O203</f>
        <v>7.5</v>
      </c>
      <c r="Q203" s="8">
        <f>E203/100*O203</f>
        <v>4.8</v>
      </c>
      <c r="R203" s="8">
        <f>F203/100*O203</f>
        <v>5.2500000000000009</v>
      </c>
      <c r="S203" s="11">
        <f>G203/100*O203</f>
        <v>94.2</v>
      </c>
      <c r="T203" s="68">
        <f>H205/100*O205</f>
        <v>0</v>
      </c>
    </row>
    <row r="204" spans="1:20" ht="15.6">
      <c r="A204" s="67" t="s">
        <v>118</v>
      </c>
      <c r="B204" s="12" t="s">
        <v>119</v>
      </c>
      <c r="C204" s="7">
        <v>100</v>
      </c>
      <c r="D204" s="8">
        <v>4.8499999999999996</v>
      </c>
      <c r="E204" s="8">
        <v>8</v>
      </c>
      <c r="F204" s="8">
        <v>16.3</v>
      </c>
      <c r="G204" s="8">
        <v>159</v>
      </c>
      <c r="H204" s="8">
        <v>0.55000000000000004</v>
      </c>
      <c r="I204" s="9">
        <v>180</v>
      </c>
      <c r="J204" s="10">
        <f>D204/C204*I204</f>
        <v>8.7299999999999986</v>
      </c>
      <c r="K204" s="10">
        <f>E204/C204*I204</f>
        <v>14.4</v>
      </c>
      <c r="L204" s="10">
        <f>F204/C204*I204</f>
        <v>29.34</v>
      </c>
      <c r="M204" s="10">
        <f>G204/C204*I204</f>
        <v>286.2</v>
      </c>
      <c r="N204" s="10">
        <f>H204/C204*I204</f>
        <v>0.9900000000000001</v>
      </c>
      <c r="O204" s="7"/>
      <c r="P204" s="8"/>
      <c r="Q204" s="8"/>
      <c r="R204" s="8"/>
      <c r="S204" s="11"/>
      <c r="T204" s="68"/>
    </row>
    <row r="205" spans="1:20" ht="15.6">
      <c r="A205" s="73"/>
      <c r="B205" s="13"/>
      <c r="C205" s="7"/>
      <c r="D205" s="7"/>
      <c r="E205" s="7"/>
      <c r="F205" s="7"/>
      <c r="G205" s="7"/>
      <c r="H205" s="7"/>
      <c r="I205" s="9">
        <f t="shared" ref="I205:N205" si="65">I202+I203+I204</f>
        <v>420</v>
      </c>
      <c r="J205" s="9">
        <f t="shared" si="65"/>
        <v>21.729999999999997</v>
      </c>
      <c r="K205" s="9">
        <f t="shared" si="65"/>
        <v>21.96</v>
      </c>
      <c r="L205" s="9">
        <f t="shared" si="65"/>
        <v>56.900000000000006</v>
      </c>
      <c r="M205" s="9">
        <f t="shared" si="65"/>
        <v>516.6</v>
      </c>
      <c r="N205" s="9">
        <f t="shared" si="65"/>
        <v>2.19</v>
      </c>
      <c r="O205" s="9">
        <f>SUM(O202:O203)</f>
        <v>180</v>
      </c>
      <c r="P205" s="7">
        <f>SUM(P202:P203)</f>
        <v>9.75</v>
      </c>
      <c r="Q205" s="7">
        <f>SUM(Q202:Q203)</f>
        <v>5.67</v>
      </c>
      <c r="R205" s="7">
        <f>SUM(R202:R203)</f>
        <v>20.67</v>
      </c>
      <c r="S205" s="14">
        <f>SUM(S202:S203)</f>
        <v>172.8</v>
      </c>
      <c r="T205" s="74">
        <f>T201+T202+T203</f>
        <v>0</v>
      </c>
    </row>
    <row r="206" spans="1:20" ht="15.6" hidden="1">
      <c r="A206" s="67"/>
      <c r="B206" s="15"/>
      <c r="C206" s="7"/>
      <c r="D206" s="8"/>
      <c r="E206" s="8"/>
      <c r="F206" s="8"/>
      <c r="G206" s="8"/>
      <c r="H206" s="8"/>
      <c r="I206" s="9"/>
      <c r="J206" s="10"/>
      <c r="K206" s="10"/>
      <c r="L206" s="10"/>
      <c r="M206" s="10"/>
      <c r="N206" s="10"/>
      <c r="O206" s="7"/>
      <c r="P206" s="8"/>
      <c r="Q206" s="8"/>
      <c r="R206" s="8"/>
      <c r="S206" s="11"/>
      <c r="T206" s="68"/>
    </row>
    <row r="207" spans="1:20" ht="15.6" hidden="1">
      <c r="A207" s="67"/>
      <c r="B207" s="15"/>
      <c r="C207" s="7"/>
      <c r="D207" s="8"/>
      <c r="E207" s="8"/>
      <c r="F207" s="8"/>
      <c r="G207" s="8"/>
      <c r="H207" s="8"/>
      <c r="I207" s="9"/>
      <c r="J207" s="10"/>
      <c r="K207" s="10"/>
      <c r="L207" s="10"/>
      <c r="M207" s="10"/>
      <c r="N207" s="10"/>
      <c r="O207" s="7"/>
      <c r="P207" s="8"/>
      <c r="Q207" s="8"/>
      <c r="R207" s="8"/>
      <c r="S207" s="11"/>
      <c r="T207" s="68"/>
    </row>
    <row r="208" spans="1:20" ht="15.6" hidden="1">
      <c r="A208" s="67"/>
      <c r="B208" s="15"/>
      <c r="C208" s="7"/>
      <c r="D208" s="8"/>
      <c r="E208" s="8"/>
      <c r="F208" s="8"/>
      <c r="G208" s="8"/>
      <c r="H208" s="8"/>
      <c r="I208" s="9"/>
      <c r="J208" s="10"/>
      <c r="K208" s="10"/>
      <c r="L208" s="10"/>
      <c r="M208" s="10"/>
      <c r="N208" s="10"/>
      <c r="O208" s="7"/>
      <c r="P208" s="8"/>
      <c r="Q208" s="8"/>
      <c r="R208" s="8"/>
      <c r="S208" s="11"/>
      <c r="T208" s="68"/>
    </row>
    <row r="209" spans="1:20" ht="15.6" hidden="1">
      <c r="A209" s="67"/>
      <c r="B209" s="15"/>
      <c r="C209" s="7"/>
      <c r="D209" s="8"/>
      <c r="E209" s="8"/>
      <c r="F209" s="8"/>
      <c r="G209" s="8"/>
      <c r="H209" s="8"/>
      <c r="I209" s="9"/>
      <c r="J209" s="10"/>
      <c r="K209" s="10"/>
      <c r="L209" s="10"/>
      <c r="M209" s="10"/>
      <c r="N209" s="10"/>
      <c r="O209" s="7"/>
      <c r="P209" s="8"/>
      <c r="Q209" s="8"/>
      <c r="R209" s="8"/>
      <c r="S209" s="11"/>
      <c r="T209" s="68"/>
    </row>
    <row r="210" spans="1:20" ht="15.6" hidden="1">
      <c r="A210" s="67"/>
      <c r="B210" s="15"/>
      <c r="C210" s="7"/>
      <c r="D210" s="8"/>
      <c r="E210" s="8"/>
      <c r="F210" s="8"/>
      <c r="G210" s="8"/>
      <c r="H210" s="8"/>
      <c r="I210" s="9"/>
      <c r="J210" s="10"/>
      <c r="K210" s="10"/>
      <c r="L210" s="10"/>
      <c r="M210" s="10"/>
      <c r="N210" s="10"/>
      <c r="O210" s="7"/>
      <c r="P210" s="8"/>
      <c r="Q210" s="8"/>
      <c r="R210" s="8"/>
      <c r="S210" s="11"/>
      <c r="T210" s="68"/>
    </row>
    <row r="211" spans="1:20" ht="15.6" hidden="1">
      <c r="A211" s="73"/>
      <c r="B211" s="13"/>
      <c r="C211" s="7"/>
      <c r="D211" s="7"/>
      <c r="E211" s="7"/>
      <c r="F211" s="7"/>
      <c r="G211" s="7"/>
      <c r="H211" s="7"/>
      <c r="I211" s="9"/>
      <c r="J211" s="9">
        <f>SUM(J206:J210)</f>
        <v>0</v>
      </c>
      <c r="K211" s="9">
        <f>SUM(K206:K210)</f>
        <v>0</v>
      </c>
      <c r="L211" s="9">
        <f>SUM(L206:L210)</f>
        <v>0</v>
      </c>
      <c r="M211" s="9">
        <f>SUM(M206:M210)</f>
        <v>0</v>
      </c>
      <c r="N211" s="9"/>
      <c r="O211" s="7"/>
      <c r="P211" s="7">
        <f>SUM(P206:P210)</f>
        <v>0</v>
      </c>
      <c r="Q211" s="7">
        <f>SUM(Q206:Q210)</f>
        <v>0</v>
      </c>
      <c r="R211" s="7">
        <f>SUM(R206:R210)</f>
        <v>0</v>
      </c>
      <c r="S211" s="14">
        <f>SUM(S206:S210)</f>
        <v>0</v>
      </c>
      <c r="T211" s="74"/>
    </row>
    <row r="212" spans="1:20" ht="15.6" hidden="1">
      <c r="A212" s="255" t="s">
        <v>59</v>
      </c>
      <c r="B212" s="256"/>
      <c r="C212" s="256"/>
      <c r="D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77"/>
    </row>
    <row r="213" spans="1:20" ht="15.6" hidden="1">
      <c r="A213" s="67"/>
      <c r="B213" s="15"/>
      <c r="C213" s="7"/>
      <c r="D213" s="8"/>
      <c r="E213" s="8"/>
      <c r="F213" s="8"/>
      <c r="G213" s="8"/>
      <c r="H213" s="8"/>
      <c r="I213" s="9"/>
      <c r="J213" s="10"/>
      <c r="K213" s="10"/>
      <c r="L213" s="10"/>
      <c r="M213" s="10"/>
      <c r="N213" s="10"/>
      <c r="O213" s="7"/>
      <c r="P213" s="8"/>
      <c r="Q213" s="8"/>
      <c r="R213" s="8"/>
      <c r="S213" s="11"/>
      <c r="T213" s="68"/>
    </row>
    <row r="214" spans="1:20" ht="15.6" hidden="1">
      <c r="A214" s="67"/>
      <c r="B214" s="15"/>
      <c r="C214" s="7"/>
      <c r="D214" s="8"/>
      <c r="E214" s="8"/>
      <c r="F214" s="8"/>
      <c r="G214" s="8"/>
      <c r="H214" s="8"/>
      <c r="I214" s="9"/>
      <c r="J214" s="10"/>
      <c r="K214" s="10"/>
      <c r="L214" s="10"/>
      <c r="M214" s="10"/>
      <c r="N214" s="10"/>
      <c r="O214" s="44"/>
      <c r="P214" s="8"/>
      <c r="Q214" s="8"/>
      <c r="R214" s="8"/>
      <c r="S214" s="11"/>
      <c r="T214" s="68"/>
    </row>
    <row r="215" spans="1:20" ht="15.75" hidden="1" customHeight="1">
      <c r="A215" s="73"/>
      <c r="B215" s="13"/>
      <c r="C215" s="7"/>
      <c r="D215" s="7"/>
      <c r="E215" s="7"/>
      <c r="F215" s="7"/>
      <c r="G215" s="7"/>
      <c r="H215" s="7"/>
      <c r="I215" s="9"/>
      <c r="J215" s="9"/>
      <c r="K215" s="9"/>
      <c r="L215" s="9"/>
      <c r="M215" s="9"/>
      <c r="N215" s="9"/>
      <c r="O215" s="7"/>
      <c r="P215" s="7"/>
      <c r="Q215" s="7"/>
      <c r="R215" s="7"/>
      <c r="S215" s="14"/>
      <c r="T215" s="74"/>
    </row>
    <row r="216" spans="1:20" ht="15.6" hidden="1">
      <c r="A216" s="80"/>
      <c r="B216" s="26"/>
      <c r="C216" s="27"/>
      <c r="D216" s="27"/>
      <c r="E216" s="27"/>
      <c r="F216" s="27"/>
      <c r="G216" s="27"/>
      <c r="H216" s="27"/>
      <c r="I216" s="28"/>
      <c r="J216" s="28">
        <f>J215+J205+J200+J192+J189</f>
        <v>58.768999999999991</v>
      </c>
      <c r="K216" s="28">
        <f>K215+K205+K200+K192+K189</f>
        <v>56.923000000000002</v>
      </c>
      <c r="L216" s="28">
        <f>L215+L205+L200+L192+L189</f>
        <v>216.64500000000004</v>
      </c>
      <c r="M216" s="28">
        <f>M215+M211+M205+M200+M192+M189</f>
        <v>1659.7659999999998</v>
      </c>
      <c r="N216" s="28"/>
      <c r="O216" s="28"/>
      <c r="P216" s="28">
        <f>P215+P211+P205+P200+P192+P189</f>
        <v>38.945</v>
      </c>
      <c r="Q216" s="28">
        <f>Q215+Q211+Q205+Q200+Q192+Q189</f>
        <v>31.947000000000003</v>
      </c>
      <c r="R216" s="28">
        <f>R215+R211+R205+R200+R192+R189</f>
        <v>150.42500000000001</v>
      </c>
      <c r="S216" s="30">
        <f>S215+S211+S205+S200+S192+S189</f>
        <v>1076.5430000000001</v>
      </c>
      <c r="T216" s="81"/>
    </row>
    <row r="217" spans="1:20" ht="15.6">
      <c r="A217" s="100"/>
      <c r="B217" s="101"/>
      <c r="C217" s="102"/>
      <c r="D217" s="102"/>
      <c r="E217" s="102"/>
      <c r="F217" s="102"/>
      <c r="G217" s="102"/>
      <c r="H217" s="102"/>
      <c r="I217" s="103">
        <f t="shared" ref="I217:T217" si="66">I189+I192+I200+I205</f>
        <v>1627</v>
      </c>
      <c r="J217" s="103">
        <f t="shared" si="66"/>
        <v>58.768999999999998</v>
      </c>
      <c r="K217" s="103">
        <f t="shared" si="66"/>
        <v>56.923000000000002</v>
      </c>
      <c r="L217" s="103">
        <f t="shared" si="66"/>
        <v>216.64500000000001</v>
      </c>
      <c r="M217" s="103">
        <f t="shared" si="66"/>
        <v>1659.7660000000001</v>
      </c>
      <c r="N217" s="103">
        <f t="shared" si="66"/>
        <v>122.10799999999999</v>
      </c>
      <c r="O217" s="103">
        <f t="shared" si="66"/>
        <v>1255</v>
      </c>
      <c r="P217" s="103">
        <f t="shared" si="66"/>
        <v>38.945</v>
      </c>
      <c r="Q217" s="103">
        <f t="shared" si="66"/>
        <v>31.947000000000003</v>
      </c>
      <c r="R217" s="103">
        <f t="shared" si="66"/>
        <v>150.42500000000001</v>
      </c>
      <c r="S217" s="103">
        <f t="shared" si="66"/>
        <v>1076.5430000000001</v>
      </c>
      <c r="T217" s="104">
        <f t="shared" si="66"/>
        <v>47.796999999999997</v>
      </c>
    </row>
    <row r="218" spans="1:20" ht="12" customHeight="1">
      <c r="A218" s="283"/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S218" s="284"/>
      <c r="T218" s="285"/>
    </row>
    <row r="219" spans="1:20" ht="20.25" customHeight="1">
      <c r="A219" s="286" t="s">
        <v>120</v>
      </c>
      <c r="B219" s="287"/>
      <c r="C219" s="287"/>
      <c r="D219" s="287"/>
      <c r="E219" s="287"/>
      <c r="F219" s="287"/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8"/>
    </row>
    <row r="220" spans="1:20" ht="16.5" customHeight="1">
      <c r="A220" s="232" t="s">
        <v>121</v>
      </c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4"/>
    </row>
    <row r="221" spans="1:20" ht="18.75" customHeight="1">
      <c r="A221" s="67" t="s">
        <v>69</v>
      </c>
      <c r="B221" s="12" t="s">
        <v>122</v>
      </c>
      <c r="C221" s="7">
        <v>100</v>
      </c>
      <c r="D221" s="8">
        <v>6.05</v>
      </c>
      <c r="E221" s="8">
        <v>7.25</v>
      </c>
      <c r="F221" s="8">
        <v>10.55</v>
      </c>
      <c r="G221" s="8">
        <v>132</v>
      </c>
      <c r="H221" s="8">
        <v>4.95</v>
      </c>
      <c r="I221" s="9">
        <v>150</v>
      </c>
      <c r="J221" s="10">
        <f>D221/100*I221</f>
        <v>9.0749999999999993</v>
      </c>
      <c r="K221" s="10">
        <f>E221/100*I221</f>
        <v>10.875</v>
      </c>
      <c r="L221" s="10">
        <f>F221/100*I221</f>
        <v>15.825000000000001</v>
      </c>
      <c r="M221" s="10">
        <f>G221/100*I221</f>
        <v>198</v>
      </c>
      <c r="N221" s="10">
        <f>H221/100*I221</f>
        <v>7.4250000000000007</v>
      </c>
      <c r="O221" s="7">
        <v>130</v>
      </c>
      <c r="P221" s="8">
        <f>D221/100*O221</f>
        <v>7.8650000000000002</v>
      </c>
      <c r="Q221" s="8">
        <f>E221/100*O221</f>
        <v>9.4249999999999989</v>
      </c>
      <c r="R221" s="8">
        <f>F221/100*O221</f>
        <v>13.715000000000002</v>
      </c>
      <c r="S221" s="11">
        <f>G221/100*O221</f>
        <v>171.6</v>
      </c>
      <c r="T221" s="68">
        <f>H221/100*O221</f>
        <v>6.4350000000000005</v>
      </c>
    </row>
    <row r="222" spans="1:20" ht="15.6">
      <c r="A222" s="67">
        <v>88</v>
      </c>
      <c r="B222" s="6" t="s">
        <v>15</v>
      </c>
      <c r="C222" s="7">
        <v>100</v>
      </c>
      <c r="D222" s="8">
        <v>7.5</v>
      </c>
      <c r="E222" s="8">
        <v>2.9</v>
      </c>
      <c r="F222" s="8">
        <v>51.4</v>
      </c>
      <c r="G222" s="8">
        <v>262</v>
      </c>
      <c r="H222" s="8">
        <v>0</v>
      </c>
      <c r="I222" s="9">
        <v>30</v>
      </c>
      <c r="J222" s="10">
        <f>D222/100*I222</f>
        <v>2.25</v>
      </c>
      <c r="K222" s="10">
        <f>E222/100*I222</f>
        <v>0.86999999999999988</v>
      </c>
      <c r="L222" s="10">
        <f>F222/100*I222</f>
        <v>15.42</v>
      </c>
      <c r="M222" s="10">
        <f>G222/100*I222</f>
        <v>78.600000000000009</v>
      </c>
      <c r="N222" s="10">
        <f>H222/100*I222</f>
        <v>0</v>
      </c>
      <c r="O222" s="7">
        <v>30</v>
      </c>
      <c r="P222" s="8">
        <f>D222/100*O222</f>
        <v>2.25</v>
      </c>
      <c r="Q222" s="8">
        <f>E222/100*O222</f>
        <v>0.86999999999999988</v>
      </c>
      <c r="R222" s="8">
        <f>F222/100*O222</f>
        <v>15.42</v>
      </c>
      <c r="S222" s="11">
        <f>G222/100*O222</f>
        <v>78.600000000000009</v>
      </c>
      <c r="T222" s="68">
        <f>H222/100*O222</f>
        <v>0</v>
      </c>
    </row>
    <row r="223" spans="1:20" ht="15.6">
      <c r="A223" s="67" t="s">
        <v>16</v>
      </c>
      <c r="B223" s="12" t="s">
        <v>17</v>
      </c>
      <c r="C223" s="7">
        <v>100</v>
      </c>
      <c r="D223" s="8">
        <v>1.4</v>
      </c>
      <c r="E223" s="8">
        <v>1.1000000000000001</v>
      </c>
      <c r="F223" s="8">
        <v>7.4</v>
      </c>
      <c r="G223" s="8">
        <v>43.5</v>
      </c>
      <c r="H223" s="8">
        <v>0.26</v>
      </c>
      <c r="I223" s="9">
        <v>200</v>
      </c>
      <c r="J223" s="10">
        <f>D223/100*I223</f>
        <v>2.8</v>
      </c>
      <c r="K223" s="10">
        <f>E223/100*I223</f>
        <v>2.2000000000000002</v>
      </c>
      <c r="L223" s="10">
        <f>F223/100*I223</f>
        <v>14.800000000000002</v>
      </c>
      <c r="M223" s="10">
        <f>G223/100*I223</f>
        <v>87</v>
      </c>
      <c r="N223" s="10">
        <f>H223/100*I223</f>
        <v>0.52</v>
      </c>
      <c r="O223" s="7">
        <v>150</v>
      </c>
      <c r="P223" s="8">
        <f>D223/100*O223</f>
        <v>2.0999999999999996</v>
      </c>
      <c r="Q223" s="8">
        <f>E223/100*O223</f>
        <v>1.6500000000000001</v>
      </c>
      <c r="R223" s="8">
        <f>F223/100*O223</f>
        <v>11.100000000000001</v>
      </c>
      <c r="S223" s="11">
        <f>G223/100*O223</f>
        <v>65.25</v>
      </c>
      <c r="T223" s="68">
        <f>H223/100*O223</f>
        <v>0.38999999999999996</v>
      </c>
    </row>
    <row r="224" spans="1:20" ht="15.6">
      <c r="A224" s="67" t="s">
        <v>41</v>
      </c>
      <c r="B224" s="6" t="s">
        <v>42</v>
      </c>
      <c r="C224" s="7">
        <v>100</v>
      </c>
      <c r="D224" s="8">
        <v>1</v>
      </c>
      <c r="E224" s="8">
        <v>72.5</v>
      </c>
      <c r="F224" s="8">
        <v>1.4</v>
      </c>
      <c r="G224" s="8">
        <v>662</v>
      </c>
      <c r="H224" s="8">
        <v>0</v>
      </c>
      <c r="I224" s="9">
        <v>10</v>
      </c>
      <c r="J224" s="10">
        <f>D224/100*I224</f>
        <v>0.1</v>
      </c>
      <c r="K224" s="10">
        <f>E224/100*I224</f>
        <v>7.25</v>
      </c>
      <c r="L224" s="10">
        <f>F224/100*I224</f>
        <v>0.13999999999999999</v>
      </c>
      <c r="M224" s="10">
        <f>G224/100*I224</f>
        <v>66.2</v>
      </c>
      <c r="N224" s="10">
        <f>H224/100*I224</f>
        <v>0</v>
      </c>
      <c r="O224" s="7">
        <v>5</v>
      </c>
      <c r="P224" s="8">
        <f>D224/100*O224</f>
        <v>0.05</v>
      </c>
      <c r="Q224" s="8">
        <f>E224/100*O224</f>
        <v>3.625</v>
      </c>
      <c r="R224" s="8">
        <f>F224/100*O224</f>
        <v>6.9999999999999993E-2</v>
      </c>
      <c r="S224" s="11">
        <f>G224/100*O224</f>
        <v>33.1</v>
      </c>
      <c r="T224" s="68">
        <f>H224/100*O224</f>
        <v>0</v>
      </c>
    </row>
    <row r="225" spans="1:20" ht="17.25" customHeight="1">
      <c r="A225" s="73"/>
      <c r="B225" s="13"/>
      <c r="C225" s="7"/>
      <c r="D225" s="7"/>
      <c r="E225" s="7"/>
      <c r="F225" s="7"/>
      <c r="G225" s="7"/>
      <c r="H225" s="7"/>
      <c r="I225" s="9">
        <f>SUM(I221:I224)</f>
        <v>390</v>
      </c>
      <c r="J225" s="9">
        <f>SUM(J221:J224)</f>
        <v>14.225</v>
      </c>
      <c r="K225" s="9">
        <f>SUM(K221:K224)</f>
        <v>21.195</v>
      </c>
      <c r="L225" s="9">
        <f>SUM(L221:L224)</f>
        <v>46.185000000000002</v>
      </c>
      <c r="M225" s="9">
        <f>SUM(M221:M224)</f>
        <v>429.8</v>
      </c>
      <c r="N225" s="9">
        <f>N221+N222+N223+N224</f>
        <v>7.9450000000000003</v>
      </c>
      <c r="O225" s="7">
        <f>O221+O222+O223++O224</f>
        <v>315</v>
      </c>
      <c r="P225" s="7">
        <f>SUM(P221:P224)</f>
        <v>12.265000000000001</v>
      </c>
      <c r="Q225" s="7">
        <f>SUM(Q221:Q224)</f>
        <v>15.569999999999999</v>
      </c>
      <c r="R225" s="7">
        <f>SUM(R221:R224)</f>
        <v>40.305</v>
      </c>
      <c r="S225" s="14">
        <f>SUM(S221:S224)</f>
        <v>348.55</v>
      </c>
      <c r="T225" s="74">
        <f>SUM(T221:T224)</f>
        <v>6.8250000000000002</v>
      </c>
    </row>
    <row r="226" spans="1:20" ht="15.75" customHeight="1">
      <c r="A226" s="217" t="s">
        <v>18</v>
      </c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6"/>
    </row>
    <row r="227" spans="1:20" ht="16.5" customHeight="1">
      <c r="A227" s="67"/>
      <c r="B227" s="20" t="s">
        <v>19</v>
      </c>
      <c r="C227" s="21">
        <v>100</v>
      </c>
      <c r="D227" s="22"/>
      <c r="E227" s="22"/>
      <c r="F227" s="22">
        <v>6</v>
      </c>
      <c r="G227" s="22">
        <v>24</v>
      </c>
      <c r="H227" s="22">
        <v>2</v>
      </c>
      <c r="I227" s="9">
        <v>150</v>
      </c>
      <c r="J227" s="10">
        <f>D227/100*I227</f>
        <v>0</v>
      </c>
      <c r="K227" s="10">
        <f>E227/100*I227</f>
        <v>0</v>
      </c>
      <c r="L227" s="10">
        <f>F227/100*I227</f>
        <v>9</v>
      </c>
      <c r="M227" s="10">
        <f>G227/100*I227</f>
        <v>36</v>
      </c>
      <c r="N227" s="10">
        <f>H227/100*I227</f>
        <v>3</v>
      </c>
      <c r="O227" s="7">
        <v>100</v>
      </c>
      <c r="P227" s="8">
        <f>D227/100*O227</f>
        <v>0</v>
      </c>
      <c r="Q227" s="8">
        <f>E227/100*O227</f>
        <v>0</v>
      </c>
      <c r="R227" s="8">
        <f>F227/100*O227</f>
        <v>6</v>
      </c>
      <c r="S227" s="11">
        <f>G227/100*O227</f>
        <v>24</v>
      </c>
      <c r="T227" s="68">
        <f>H227/100*O227</f>
        <v>2</v>
      </c>
    </row>
    <row r="228" spans="1:20" ht="17.25" customHeight="1">
      <c r="A228" s="73"/>
      <c r="B228" s="13"/>
      <c r="C228" s="7"/>
      <c r="D228" s="7"/>
      <c r="E228" s="7"/>
      <c r="F228" s="7"/>
      <c r="G228" s="7"/>
      <c r="H228" s="7"/>
      <c r="I228" s="9"/>
      <c r="J228" s="9">
        <f t="shared" ref="J228:O228" si="67">J227</f>
        <v>0</v>
      </c>
      <c r="K228" s="9">
        <f t="shared" si="67"/>
        <v>0</v>
      </c>
      <c r="L228" s="9">
        <f t="shared" si="67"/>
        <v>9</v>
      </c>
      <c r="M228" s="9">
        <f t="shared" si="67"/>
        <v>36</v>
      </c>
      <c r="N228" s="9">
        <f t="shared" si="67"/>
        <v>3</v>
      </c>
      <c r="O228" s="7">
        <f t="shared" si="67"/>
        <v>100</v>
      </c>
      <c r="P228" s="7">
        <f>SUM(P227)</f>
        <v>0</v>
      </c>
      <c r="Q228" s="7">
        <f>SUM(Q227)</f>
        <v>0</v>
      </c>
      <c r="R228" s="7">
        <f>SUM(R227)</f>
        <v>6</v>
      </c>
      <c r="S228" s="14">
        <f>SUM(S227)</f>
        <v>24</v>
      </c>
      <c r="T228" s="74">
        <f>T227</f>
        <v>2</v>
      </c>
    </row>
    <row r="229" spans="1:20" ht="17.25" customHeight="1">
      <c r="A229" s="217" t="s">
        <v>20</v>
      </c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6"/>
    </row>
    <row r="230" spans="1:20" ht="18.75" customHeight="1">
      <c r="A230" s="67" t="s">
        <v>21</v>
      </c>
      <c r="B230" s="12" t="s">
        <v>181</v>
      </c>
      <c r="C230" s="7">
        <v>100</v>
      </c>
      <c r="D230" s="8">
        <v>1.33</v>
      </c>
      <c r="E230" s="8">
        <v>7.16</v>
      </c>
      <c r="F230" s="8">
        <v>5.33</v>
      </c>
      <c r="G230" s="8">
        <v>110</v>
      </c>
      <c r="H230" s="8">
        <v>1.87</v>
      </c>
      <c r="I230" s="9">
        <v>50</v>
      </c>
      <c r="J230" s="10">
        <f t="shared" ref="J230:J235" si="68">D230/100*I230</f>
        <v>0.66500000000000004</v>
      </c>
      <c r="K230" s="10">
        <f t="shared" ref="K230:K235" si="69">E230/100*I230</f>
        <v>3.58</v>
      </c>
      <c r="L230" s="10">
        <f t="shared" ref="L230:L235" si="70">F230/100*I230</f>
        <v>2.665</v>
      </c>
      <c r="M230" s="10">
        <f t="shared" ref="M230:M235" si="71">G230/100*I230</f>
        <v>55.000000000000007</v>
      </c>
      <c r="N230" s="10">
        <f t="shared" ref="N230:N235" si="72">H230/100*I230</f>
        <v>0.93500000000000005</v>
      </c>
      <c r="O230" s="7">
        <v>30</v>
      </c>
      <c r="P230" s="8">
        <f t="shared" ref="P230:P235" si="73">D230/100*O230</f>
        <v>0.39900000000000002</v>
      </c>
      <c r="Q230" s="8">
        <f t="shared" ref="Q230:Q235" si="74">E230/100*O230</f>
        <v>2.1479999999999997</v>
      </c>
      <c r="R230" s="8">
        <f t="shared" ref="R230:R235" si="75">F230/100*O230</f>
        <v>1.599</v>
      </c>
      <c r="S230" s="11">
        <f t="shared" ref="S230:S235" si="76">G230/100*O230</f>
        <v>33</v>
      </c>
      <c r="T230" s="68">
        <f t="shared" ref="T230:T235" si="77">H230/100*O230</f>
        <v>0.56100000000000005</v>
      </c>
    </row>
    <row r="231" spans="1:20" ht="15.6">
      <c r="A231" s="67" t="s">
        <v>123</v>
      </c>
      <c r="B231" s="6" t="s">
        <v>124</v>
      </c>
      <c r="C231" s="7">
        <v>100</v>
      </c>
      <c r="D231" s="8">
        <v>2.95</v>
      </c>
      <c r="E231" s="8">
        <v>1.5</v>
      </c>
      <c r="F231" s="8">
        <v>5</v>
      </c>
      <c r="G231" s="8">
        <v>47</v>
      </c>
      <c r="H231" s="8">
        <v>3.09</v>
      </c>
      <c r="I231" s="9">
        <v>180</v>
      </c>
      <c r="J231" s="10">
        <f t="shared" si="68"/>
        <v>5.3100000000000005</v>
      </c>
      <c r="K231" s="10">
        <f t="shared" si="69"/>
        <v>2.6999999999999997</v>
      </c>
      <c r="L231" s="10">
        <f t="shared" si="70"/>
        <v>9</v>
      </c>
      <c r="M231" s="10">
        <f t="shared" si="71"/>
        <v>84.6</v>
      </c>
      <c r="N231" s="10">
        <f t="shared" si="72"/>
        <v>5.5619999999999994</v>
      </c>
      <c r="O231" s="7">
        <v>150</v>
      </c>
      <c r="P231" s="8">
        <f t="shared" si="73"/>
        <v>4.4250000000000007</v>
      </c>
      <c r="Q231" s="8">
        <f t="shared" si="74"/>
        <v>2.25</v>
      </c>
      <c r="R231" s="8">
        <f t="shared" si="75"/>
        <v>7.5</v>
      </c>
      <c r="S231" s="11">
        <f t="shared" si="76"/>
        <v>70.5</v>
      </c>
      <c r="T231" s="68">
        <f t="shared" si="77"/>
        <v>4.6349999999999998</v>
      </c>
    </row>
    <row r="232" spans="1:20" ht="15.6">
      <c r="A232" s="67" t="s">
        <v>125</v>
      </c>
      <c r="B232" s="12" t="s">
        <v>126</v>
      </c>
      <c r="C232" s="7">
        <v>100</v>
      </c>
      <c r="D232" s="8">
        <v>20.13</v>
      </c>
      <c r="E232" s="8">
        <v>14</v>
      </c>
      <c r="F232" s="8">
        <v>13.47</v>
      </c>
      <c r="G232" s="8">
        <v>261.33</v>
      </c>
      <c r="H232" s="8">
        <v>12.39</v>
      </c>
      <c r="I232" s="9">
        <v>75</v>
      </c>
      <c r="J232" s="10">
        <f t="shared" si="68"/>
        <v>15.097499999999998</v>
      </c>
      <c r="K232" s="10">
        <f t="shared" si="69"/>
        <v>10.500000000000002</v>
      </c>
      <c r="L232" s="10">
        <f t="shared" si="70"/>
        <v>10.102500000000001</v>
      </c>
      <c r="M232" s="10">
        <f t="shared" si="71"/>
        <v>195.99749999999997</v>
      </c>
      <c r="N232" s="10">
        <f t="shared" si="72"/>
        <v>9.2925000000000004</v>
      </c>
      <c r="O232" s="7">
        <v>50</v>
      </c>
      <c r="P232" s="8">
        <f t="shared" si="73"/>
        <v>10.065</v>
      </c>
      <c r="Q232" s="8">
        <f t="shared" si="74"/>
        <v>7.0000000000000009</v>
      </c>
      <c r="R232" s="8">
        <f t="shared" si="75"/>
        <v>6.7350000000000003</v>
      </c>
      <c r="S232" s="11">
        <f t="shared" si="76"/>
        <v>130.66499999999999</v>
      </c>
      <c r="T232" s="68">
        <f t="shared" si="77"/>
        <v>6.1950000000000003</v>
      </c>
    </row>
    <row r="233" spans="1:20" ht="15.6">
      <c r="A233" s="67" t="s">
        <v>77</v>
      </c>
      <c r="B233" s="6" t="s">
        <v>127</v>
      </c>
      <c r="C233" s="7">
        <v>100</v>
      </c>
      <c r="D233" s="8">
        <v>2.0699999999999998</v>
      </c>
      <c r="E233" s="8">
        <v>3.07</v>
      </c>
      <c r="F233" s="8">
        <v>13.4</v>
      </c>
      <c r="G233" s="8">
        <v>91.33</v>
      </c>
      <c r="H233" s="8">
        <v>6.93</v>
      </c>
      <c r="I233" s="9">
        <v>150</v>
      </c>
      <c r="J233" s="10">
        <f t="shared" si="68"/>
        <v>3.105</v>
      </c>
      <c r="K233" s="10">
        <f t="shared" si="69"/>
        <v>4.6049999999999995</v>
      </c>
      <c r="L233" s="10">
        <f t="shared" si="70"/>
        <v>20.100000000000001</v>
      </c>
      <c r="M233" s="10">
        <f t="shared" si="71"/>
        <v>136.995</v>
      </c>
      <c r="N233" s="10">
        <f t="shared" si="72"/>
        <v>10.395</v>
      </c>
      <c r="O233" s="7">
        <v>100</v>
      </c>
      <c r="P233" s="8">
        <f t="shared" si="73"/>
        <v>2.0699999999999998</v>
      </c>
      <c r="Q233" s="8">
        <f t="shared" si="74"/>
        <v>3.07</v>
      </c>
      <c r="R233" s="8">
        <f t="shared" si="75"/>
        <v>13.4</v>
      </c>
      <c r="S233" s="11">
        <f t="shared" si="76"/>
        <v>91.33</v>
      </c>
      <c r="T233" s="68">
        <f t="shared" si="77"/>
        <v>6.93</v>
      </c>
    </row>
    <row r="234" spans="1:20" ht="15.6">
      <c r="A234" s="67" t="s">
        <v>51</v>
      </c>
      <c r="B234" s="12" t="s">
        <v>29</v>
      </c>
      <c r="C234" s="7">
        <v>100</v>
      </c>
      <c r="D234" s="8">
        <v>0.45</v>
      </c>
      <c r="E234" s="8">
        <v>0.02</v>
      </c>
      <c r="F234" s="8">
        <v>10.3</v>
      </c>
      <c r="G234" s="8">
        <v>44.5</v>
      </c>
      <c r="H234" s="8">
        <v>7.0000000000000007E-2</v>
      </c>
      <c r="I234" s="9">
        <v>200</v>
      </c>
      <c r="J234" s="10">
        <f t="shared" si="68"/>
        <v>0.90000000000000013</v>
      </c>
      <c r="K234" s="10">
        <f t="shared" si="69"/>
        <v>0.04</v>
      </c>
      <c r="L234" s="10">
        <f t="shared" si="70"/>
        <v>20.6</v>
      </c>
      <c r="M234" s="10">
        <f t="shared" si="71"/>
        <v>89</v>
      </c>
      <c r="N234" s="10">
        <f t="shared" si="72"/>
        <v>0.14000000000000001</v>
      </c>
      <c r="O234" s="7">
        <v>150</v>
      </c>
      <c r="P234" s="8">
        <f t="shared" si="73"/>
        <v>0.67500000000000004</v>
      </c>
      <c r="Q234" s="8">
        <f t="shared" si="74"/>
        <v>3.0000000000000002E-2</v>
      </c>
      <c r="R234" s="8">
        <f t="shared" si="75"/>
        <v>15.450000000000001</v>
      </c>
      <c r="S234" s="11">
        <f t="shared" si="76"/>
        <v>66.75</v>
      </c>
      <c r="T234" s="68">
        <f t="shared" si="77"/>
        <v>0.10500000000000001</v>
      </c>
    </row>
    <row r="235" spans="1:20" ht="15.6">
      <c r="A235" s="67">
        <v>89</v>
      </c>
      <c r="B235" s="12" t="s">
        <v>73</v>
      </c>
      <c r="C235" s="7">
        <v>100</v>
      </c>
      <c r="D235" s="8">
        <v>6.6</v>
      </c>
      <c r="E235" s="8">
        <v>1.2</v>
      </c>
      <c r="F235" s="8">
        <v>33.4</v>
      </c>
      <c r="G235" s="8">
        <v>181</v>
      </c>
      <c r="H235" s="8">
        <v>0</v>
      </c>
      <c r="I235" s="9">
        <v>40</v>
      </c>
      <c r="J235" s="10">
        <f t="shared" si="68"/>
        <v>2.64</v>
      </c>
      <c r="K235" s="10">
        <f t="shared" si="69"/>
        <v>0.48</v>
      </c>
      <c r="L235" s="10">
        <f t="shared" si="70"/>
        <v>13.36</v>
      </c>
      <c r="M235" s="10">
        <f t="shared" si="71"/>
        <v>72.400000000000006</v>
      </c>
      <c r="N235" s="10">
        <f t="shared" si="72"/>
        <v>0</v>
      </c>
      <c r="O235" s="7">
        <v>30</v>
      </c>
      <c r="P235" s="8">
        <f t="shared" si="73"/>
        <v>1.98</v>
      </c>
      <c r="Q235" s="8">
        <f t="shared" si="74"/>
        <v>0.36</v>
      </c>
      <c r="R235" s="8">
        <f t="shared" si="75"/>
        <v>10.02</v>
      </c>
      <c r="S235" s="11">
        <f t="shared" si="76"/>
        <v>54.300000000000004</v>
      </c>
      <c r="T235" s="68">
        <f t="shared" si="77"/>
        <v>0</v>
      </c>
    </row>
    <row r="236" spans="1:20" ht="15.6">
      <c r="A236" s="73"/>
      <c r="B236" s="13"/>
      <c r="C236" s="7"/>
      <c r="D236" s="7"/>
      <c r="E236" s="7"/>
      <c r="F236" s="7"/>
      <c r="G236" s="7"/>
      <c r="H236" s="7"/>
      <c r="I236" s="9">
        <f>SUM(I230:I235)</f>
        <v>695</v>
      </c>
      <c r="J236" s="9">
        <f>SUM(J230:J235)</f>
        <v>27.717499999999998</v>
      </c>
      <c r="K236" s="9">
        <f>SUM(K230:K235)</f>
        <v>21.905000000000001</v>
      </c>
      <c r="L236" s="9">
        <f>SUM(L230:L235)</f>
        <v>75.827500000000001</v>
      </c>
      <c r="M236" s="9">
        <f>SUM(M230:M235)</f>
        <v>633.99249999999995</v>
      </c>
      <c r="N236" s="9">
        <f>N230+N231+N232+N233+N234+N235</f>
        <v>26.3245</v>
      </c>
      <c r="O236" s="7">
        <f>O230+O231+O232+O233+O234+O235</f>
        <v>510</v>
      </c>
      <c r="P236" s="7">
        <f>SUM(P230:P235)</f>
        <v>19.614000000000001</v>
      </c>
      <c r="Q236" s="7">
        <f>SUM(Q230:Q235)</f>
        <v>14.857999999999999</v>
      </c>
      <c r="R236" s="7">
        <f>SUM(R230:R235)</f>
        <v>54.704000000000008</v>
      </c>
      <c r="S236" s="14">
        <f>SUM(S230:S235)</f>
        <v>446.54500000000002</v>
      </c>
      <c r="T236" s="74">
        <f>T230+T231+T232+T233+T234+T235</f>
        <v>18.425999999999998</v>
      </c>
    </row>
    <row r="237" spans="1:20" ht="17.25" customHeight="1">
      <c r="A237" s="217" t="s">
        <v>33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6"/>
    </row>
    <row r="238" spans="1:20" ht="16.5" customHeight="1">
      <c r="A238" s="67" t="s">
        <v>128</v>
      </c>
      <c r="B238" s="29" t="s">
        <v>129</v>
      </c>
      <c r="C238" s="7">
        <v>100</v>
      </c>
      <c r="D238" s="8">
        <v>2.75</v>
      </c>
      <c r="E238" s="8">
        <v>2.8</v>
      </c>
      <c r="F238" s="8">
        <v>4.3</v>
      </c>
      <c r="G238" s="8">
        <v>53</v>
      </c>
      <c r="H238" s="8">
        <v>0.52</v>
      </c>
      <c r="I238" s="9">
        <v>200</v>
      </c>
      <c r="J238" s="10">
        <f>D238/100*I238</f>
        <v>5.5</v>
      </c>
      <c r="K238" s="10">
        <f>E238/100*I238</f>
        <v>5.6</v>
      </c>
      <c r="L238" s="10">
        <f>F238/100*I238</f>
        <v>8.6</v>
      </c>
      <c r="M238" s="10">
        <f>G238/100*I238</f>
        <v>106</v>
      </c>
      <c r="N238" s="10">
        <f>H238/100*I238</f>
        <v>1.04</v>
      </c>
      <c r="O238" s="7">
        <v>150</v>
      </c>
      <c r="P238" s="8">
        <f>D238/100*O238</f>
        <v>4.125</v>
      </c>
      <c r="Q238" s="8">
        <f>E238/100*O238</f>
        <v>4.1999999999999993</v>
      </c>
      <c r="R238" s="8">
        <f>F238/100*O238</f>
        <v>6.4499999999999993</v>
      </c>
      <c r="S238" s="11">
        <f>G238/100*O238</f>
        <v>79.5</v>
      </c>
      <c r="T238" s="68">
        <f>H238/100*O238</f>
        <v>0.77999999999999992</v>
      </c>
    </row>
    <row r="239" spans="1:20" ht="15.6">
      <c r="A239" s="67"/>
      <c r="B239" s="15" t="s">
        <v>130</v>
      </c>
      <c r="C239" s="7">
        <v>100</v>
      </c>
      <c r="D239" s="8">
        <v>5</v>
      </c>
      <c r="E239" s="8">
        <v>29</v>
      </c>
      <c r="F239" s="8">
        <v>63</v>
      </c>
      <c r="G239" s="8">
        <v>530</v>
      </c>
      <c r="H239" s="8"/>
      <c r="I239" s="9">
        <v>50</v>
      </c>
      <c r="J239" s="10">
        <f>D239/C239*I239</f>
        <v>2.5</v>
      </c>
      <c r="K239" s="10">
        <f>E239/C239*I239</f>
        <v>14.499999999999998</v>
      </c>
      <c r="L239" s="10">
        <f>F239/C239*I239</f>
        <v>31.5</v>
      </c>
      <c r="M239" s="10">
        <f>G239/C239*I239</f>
        <v>265</v>
      </c>
      <c r="N239" s="10"/>
      <c r="O239" s="7">
        <v>50</v>
      </c>
      <c r="P239" s="8">
        <f>D239/C239*O239</f>
        <v>2.5</v>
      </c>
      <c r="Q239" s="8">
        <f>E239/C239*O239</f>
        <v>14.499999999999998</v>
      </c>
      <c r="R239" s="8">
        <f>F239/C239*O239</f>
        <v>31.5</v>
      </c>
      <c r="S239" s="11">
        <f>G239/C239*O239</f>
        <v>265</v>
      </c>
      <c r="T239" s="68"/>
    </row>
    <row r="240" spans="1:20" ht="15.6">
      <c r="A240" s="67" t="s">
        <v>131</v>
      </c>
      <c r="B240" s="15" t="s">
        <v>132</v>
      </c>
      <c r="C240" s="7">
        <v>100</v>
      </c>
      <c r="D240" s="8">
        <v>4.2</v>
      </c>
      <c r="E240" s="8">
        <v>4.3</v>
      </c>
      <c r="F240" s="8">
        <v>30.85</v>
      </c>
      <c r="G240" s="8">
        <v>179</v>
      </c>
      <c r="H240" s="8">
        <v>0.47</v>
      </c>
      <c r="I240" s="9">
        <v>160</v>
      </c>
      <c r="J240" s="10">
        <f>D240/100*I240</f>
        <v>6.7200000000000006</v>
      </c>
      <c r="K240" s="10">
        <f>E240/100*I240</f>
        <v>6.879999999999999</v>
      </c>
      <c r="L240" s="10">
        <f>F240/100*I240</f>
        <v>49.36</v>
      </c>
      <c r="M240" s="10">
        <f>G240/100*I240</f>
        <v>286.39999999999998</v>
      </c>
      <c r="N240" s="10">
        <f>H240/100*I240</f>
        <v>0.75199999999999989</v>
      </c>
      <c r="O240" s="7">
        <v>150</v>
      </c>
      <c r="P240" s="8">
        <f>D240/100*O240</f>
        <v>6.3000000000000007</v>
      </c>
      <c r="Q240" s="8">
        <f>E240/100*O240</f>
        <v>6.4499999999999993</v>
      </c>
      <c r="R240" s="8">
        <f>F240/100*O240</f>
        <v>46.274999999999999</v>
      </c>
      <c r="S240" s="11">
        <f>G240/100*O240</f>
        <v>268.5</v>
      </c>
      <c r="T240" s="68">
        <f>H240/100*O240</f>
        <v>0.70499999999999985</v>
      </c>
    </row>
    <row r="241" spans="1:20" ht="12.75" hidden="1" customHeight="1">
      <c r="A241" s="73"/>
      <c r="B241" s="13"/>
      <c r="C241" s="7"/>
      <c r="D241" s="7"/>
      <c r="E241" s="7"/>
      <c r="F241" s="7"/>
      <c r="G241" s="7"/>
      <c r="H241" s="7"/>
      <c r="I241" s="9">
        <f>I238+I239+I240</f>
        <v>410</v>
      </c>
      <c r="J241" s="9">
        <f>SUM(J238:J240)</f>
        <v>14.72</v>
      </c>
      <c r="K241" s="9">
        <f>SUM(K238:K240)</f>
        <v>26.979999999999997</v>
      </c>
      <c r="L241" s="9">
        <f>SUM(L238:L240)</f>
        <v>89.460000000000008</v>
      </c>
      <c r="M241" s="9">
        <f>SUM(M238:M240)</f>
        <v>657.4</v>
      </c>
      <c r="N241" s="9">
        <f>N238+N239+N240</f>
        <v>1.7919999999999998</v>
      </c>
      <c r="O241" s="7">
        <f>O238+O239+O240</f>
        <v>350</v>
      </c>
      <c r="P241" s="7">
        <f>SUM(P238:P240)</f>
        <v>12.925000000000001</v>
      </c>
      <c r="Q241" s="7">
        <f>SUM(Q238:Q240)</f>
        <v>25.149999999999995</v>
      </c>
      <c r="R241" s="7">
        <f>SUM(R238:R240)</f>
        <v>84.224999999999994</v>
      </c>
      <c r="S241" s="14">
        <f>SUM(S238:S240)</f>
        <v>613</v>
      </c>
      <c r="T241" s="74">
        <f>T238+T239+T240</f>
        <v>1.4849999999999999</v>
      </c>
    </row>
    <row r="242" spans="1:20" ht="12.75" hidden="1" customHeight="1">
      <c r="A242" s="263" t="s">
        <v>58</v>
      </c>
      <c r="B242" s="264"/>
      <c r="C242" s="264"/>
      <c r="D242" s="264"/>
      <c r="E242" s="264"/>
      <c r="F242" s="264"/>
      <c r="G242" s="264"/>
      <c r="H242" s="264"/>
      <c r="I242" s="264"/>
      <c r="J242" s="264"/>
      <c r="K242" s="264"/>
      <c r="L242" s="264"/>
      <c r="M242" s="264"/>
      <c r="N242" s="264"/>
      <c r="O242" s="264"/>
      <c r="P242" s="264"/>
      <c r="Q242" s="264"/>
      <c r="R242" s="264"/>
      <c r="S242" s="264"/>
      <c r="T242" s="76"/>
    </row>
    <row r="243" spans="1:20" ht="12.75" hidden="1" customHeight="1">
      <c r="A243" s="67"/>
      <c r="B243" s="15"/>
      <c r="C243" s="7"/>
      <c r="D243" s="8"/>
      <c r="E243" s="8"/>
      <c r="F243" s="8"/>
      <c r="G243" s="8"/>
      <c r="H243" s="8"/>
      <c r="I243" s="9"/>
      <c r="J243" s="10"/>
      <c r="K243" s="10"/>
      <c r="L243" s="10"/>
      <c r="M243" s="10"/>
      <c r="N243" s="10"/>
      <c r="O243" s="7"/>
      <c r="P243" s="8"/>
      <c r="Q243" s="8"/>
      <c r="R243" s="8"/>
      <c r="S243" s="11"/>
      <c r="T243" s="68"/>
    </row>
    <row r="244" spans="1:20" ht="12.75" hidden="1" customHeight="1">
      <c r="A244" s="67"/>
      <c r="B244" s="15"/>
      <c r="C244" s="7"/>
      <c r="D244" s="8"/>
      <c r="E244" s="8"/>
      <c r="F244" s="8"/>
      <c r="G244" s="8"/>
      <c r="H244" s="8"/>
      <c r="I244" s="9"/>
      <c r="J244" s="10"/>
      <c r="K244" s="10"/>
      <c r="L244" s="10"/>
      <c r="M244" s="10"/>
      <c r="N244" s="10"/>
      <c r="O244" s="7"/>
      <c r="P244" s="8"/>
      <c r="Q244" s="8"/>
      <c r="R244" s="8"/>
      <c r="S244" s="11"/>
      <c r="T244" s="68"/>
    </row>
    <row r="245" spans="1:20" ht="12.75" hidden="1" customHeight="1">
      <c r="A245" s="67"/>
      <c r="B245" s="15"/>
      <c r="C245" s="7"/>
      <c r="D245" s="8"/>
      <c r="E245" s="8"/>
      <c r="F245" s="8"/>
      <c r="G245" s="8"/>
      <c r="H245" s="8"/>
      <c r="I245" s="9"/>
      <c r="J245" s="10"/>
      <c r="K245" s="10"/>
      <c r="L245" s="10"/>
      <c r="M245" s="10"/>
      <c r="N245" s="10"/>
      <c r="O245" s="7"/>
      <c r="P245" s="8"/>
      <c r="Q245" s="8"/>
      <c r="R245" s="8"/>
      <c r="S245" s="11"/>
      <c r="T245" s="68"/>
    </row>
    <row r="246" spans="1:20" ht="12.75" hidden="1" customHeight="1">
      <c r="A246" s="67"/>
      <c r="B246" s="15"/>
      <c r="C246" s="7"/>
      <c r="D246" s="8"/>
      <c r="E246" s="8"/>
      <c r="F246" s="8"/>
      <c r="G246" s="8"/>
      <c r="H246" s="8"/>
      <c r="I246" s="9"/>
      <c r="J246" s="10"/>
      <c r="K246" s="10"/>
      <c r="L246" s="10"/>
      <c r="M246" s="10"/>
      <c r="N246" s="10"/>
      <c r="O246" s="7"/>
      <c r="P246" s="8"/>
      <c r="Q246" s="8"/>
      <c r="R246" s="8"/>
      <c r="S246" s="11"/>
      <c r="T246" s="68"/>
    </row>
    <row r="247" spans="1:20" ht="12.75" hidden="1" customHeight="1">
      <c r="A247" s="67"/>
      <c r="B247" s="15"/>
      <c r="C247" s="7"/>
      <c r="D247" s="8"/>
      <c r="E247" s="8"/>
      <c r="F247" s="8"/>
      <c r="G247" s="8"/>
      <c r="H247" s="8"/>
      <c r="I247" s="9"/>
      <c r="J247" s="10"/>
      <c r="K247" s="10"/>
      <c r="L247" s="10"/>
      <c r="M247" s="10"/>
      <c r="N247" s="10"/>
      <c r="O247" s="7"/>
      <c r="P247" s="8"/>
      <c r="Q247" s="8"/>
      <c r="R247" s="8"/>
      <c r="S247" s="11"/>
      <c r="T247" s="68"/>
    </row>
    <row r="248" spans="1:20" ht="12.75" hidden="1" customHeight="1">
      <c r="A248" s="67"/>
      <c r="B248" s="15"/>
      <c r="C248" s="7"/>
      <c r="D248" s="8"/>
      <c r="E248" s="8"/>
      <c r="F248" s="8"/>
      <c r="G248" s="8"/>
      <c r="H248" s="8"/>
      <c r="I248" s="9"/>
      <c r="J248" s="10"/>
      <c r="K248" s="10"/>
      <c r="L248" s="10"/>
      <c r="M248" s="10"/>
      <c r="N248" s="10"/>
      <c r="O248" s="7"/>
      <c r="P248" s="8"/>
      <c r="Q248" s="8"/>
      <c r="R248" s="8"/>
      <c r="S248" s="11"/>
      <c r="T248" s="68"/>
    </row>
    <row r="249" spans="1:20" ht="12.75" hidden="1" customHeight="1">
      <c r="A249" s="73"/>
      <c r="B249" s="13"/>
      <c r="C249" s="7"/>
      <c r="D249" s="7"/>
      <c r="E249" s="7"/>
      <c r="F249" s="7"/>
      <c r="G249" s="7"/>
      <c r="H249" s="7"/>
      <c r="I249" s="9"/>
      <c r="J249" s="9"/>
      <c r="K249" s="9"/>
      <c r="L249" s="9"/>
      <c r="M249" s="9"/>
      <c r="N249" s="9"/>
      <c r="O249" s="7"/>
      <c r="P249" s="7"/>
      <c r="Q249" s="7"/>
      <c r="R249" s="7"/>
      <c r="S249" s="14"/>
      <c r="T249" s="74"/>
    </row>
    <row r="250" spans="1:20" ht="12.75" hidden="1" customHeight="1">
      <c r="A250" s="255" t="s">
        <v>59</v>
      </c>
      <c r="B250" s="256"/>
      <c r="C250" s="256"/>
      <c r="D250" s="256"/>
      <c r="E250" s="256"/>
      <c r="F250" s="256"/>
      <c r="G250" s="256"/>
      <c r="H250" s="256"/>
      <c r="I250" s="256"/>
      <c r="J250" s="256"/>
      <c r="K250" s="256"/>
      <c r="L250" s="256"/>
      <c r="M250" s="256"/>
      <c r="N250" s="256"/>
      <c r="O250" s="256"/>
      <c r="P250" s="256"/>
      <c r="Q250" s="256"/>
      <c r="R250" s="256"/>
      <c r="S250" s="256"/>
      <c r="T250" s="77"/>
    </row>
    <row r="251" spans="1:20" ht="12.75" hidden="1" customHeight="1">
      <c r="A251" s="67"/>
      <c r="B251" s="15"/>
      <c r="C251" s="7"/>
      <c r="D251" s="8"/>
      <c r="E251" s="8"/>
      <c r="F251" s="8"/>
      <c r="G251" s="8"/>
      <c r="H251" s="8"/>
      <c r="I251" s="9"/>
      <c r="J251" s="10"/>
      <c r="K251" s="10"/>
      <c r="L251" s="10"/>
      <c r="M251" s="10"/>
      <c r="N251" s="10"/>
      <c r="O251" s="7"/>
      <c r="P251" s="8"/>
      <c r="Q251" s="8"/>
      <c r="R251" s="8"/>
      <c r="S251" s="11"/>
      <c r="T251" s="68"/>
    </row>
    <row r="252" spans="1:20" ht="12.75" hidden="1" customHeight="1">
      <c r="A252" s="80"/>
      <c r="B252" s="26"/>
      <c r="C252" s="27"/>
      <c r="D252" s="27"/>
      <c r="E252" s="27"/>
      <c r="F252" s="27"/>
      <c r="G252" s="27"/>
      <c r="H252" s="27"/>
      <c r="I252" s="28">
        <f>I225+I227+I236+I241</f>
        <v>1645</v>
      </c>
      <c r="J252" s="28">
        <f t="shared" ref="J252:T252" si="78">J225+J228+J236+J241</f>
        <v>56.662499999999994</v>
      </c>
      <c r="K252" s="28">
        <f t="shared" si="78"/>
        <v>70.08</v>
      </c>
      <c r="L252" s="28">
        <f t="shared" si="78"/>
        <v>220.4725</v>
      </c>
      <c r="M252" s="28">
        <f t="shared" si="78"/>
        <v>1757.1925000000001</v>
      </c>
      <c r="N252" s="28">
        <f t="shared" si="78"/>
        <v>39.061500000000002</v>
      </c>
      <c r="O252" s="28">
        <f t="shared" si="78"/>
        <v>1275</v>
      </c>
      <c r="P252" s="28">
        <f t="shared" si="78"/>
        <v>44.804000000000002</v>
      </c>
      <c r="Q252" s="28">
        <f t="shared" si="78"/>
        <v>55.577999999999989</v>
      </c>
      <c r="R252" s="28">
        <f t="shared" si="78"/>
        <v>185.23400000000001</v>
      </c>
      <c r="S252" s="30">
        <f t="shared" si="78"/>
        <v>1432.095</v>
      </c>
      <c r="T252" s="81">
        <f t="shared" si="78"/>
        <v>28.735999999999997</v>
      </c>
    </row>
    <row r="253" spans="1:20" ht="15" customHeight="1">
      <c r="A253" s="73"/>
      <c r="B253" s="13"/>
      <c r="C253" s="7"/>
      <c r="D253" s="7"/>
      <c r="E253" s="7"/>
      <c r="F253" s="7"/>
      <c r="G253" s="7"/>
      <c r="H253" s="7"/>
      <c r="I253" s="9">
        <f t="shared" ref="I253:T253" si="79">I238+I239+I240</f>
        <v>410</v>
      </c>
      <c r="J253" s="9">
        <f t="shared" si="79"/>
        <v>14.72</v>
      </c>
      <c r="K253" s="9">
        <f t="shared" si="79"/>
        <v>26.979999999999997</v>
      </c>
      <c r="L253" s="9">
        <f t="shared" si="79"/>
        <v>89.460000000000008</v>
      </c>
      <c r="M253" s="9">
        <f t="shared" si="79"/>
        <v>657.4</v>
      </c>
      <c r="N253" s="9">
        <f t="shared" si="79"/>
        <v>1.7919999999999998</v>
      </c>
      <c r="O253" s="9">
        <f t="shared" si="79"/>
        <v>350</v>
      </c>
      <c r="P253" s="9">
        <f t="shared" si="79"/>
        <v>12.925000000000001</v>
      </c>
      <c r="Q253" s="9">
        <f t="shared" si="79"/>
        <v>25.149999999999995</v>
      </c>
      <c r="R253" s="9">
        <f t="shared" si="79"/>
        <v>84.224999999999994</v>
      </c>
      <c r="S253" s="9">
        <f t="shared" si="79"/>
        <v>613</v>
      </c>
      <c r="T253" s="89">
        <f t="shared" si="79"/>
        <v>1.4849999999999999</v>
      </c>
    </row>
    <row r="254" spans="1:20" ht="15.6">
      <c r="A254" s="100"/>
      <c r="B254" s="101"/>
      <c r="C254" s="102"/>
      <c r="D254" s="102"/>
      <c r="E254" s="102"/>
      <c r="F254" s="102"/>
      <c r="G254" s="102"/>
      <c r="H254" s="102"/>
      <c r="I254" s="103">
        <f t="shared" ref="I254:T254" si="80">I225+I227+I236+I253</f>
        <v>1645</v>
      </c>
      <c r="J254" s="103">
        <f t="shared" si="80"/>
        <v>56.662499999999994</v>
      </c>
      <c r="K254" s="103">
        <f t="shared" si="80"/>
        <v>70.08</v>
      </c>
      <c r="L254" s="103">
        <f t="shared" si="80"/>
        <v>220.4725</v>
      </c>
      <c r="M254" s="103">
        <f t="shared" si="80"/>
        <v>1757.1925000000001</v>
      </c>
      <c r="N254" s="103">
        <f t="shared" si="80"/>
        <v>39.061500000000002</v>
      </c>
      <c r="O254" s="103">
        <f t="shared" si="80"/>
        <v>1275</v>
      </c>
      <c r="P254" s="103">
        <f t="shared" si="80"/>
        <v>44.804000000000002</v>
      </c>
      <c r="Q254" s="103">
        <f t="shared" si="80"/>
        <v>55.577999999999989</v>
      </c>
      <c r="R254" s="103">
        <f t="shared" si="80"/>
        <v>185.23400000000001</v>
      </c>
      <c r="S254" s="103">
        <f t="shared" si="80"/>
        <v>1432.095</v>
      </c>
      <c r="T254" s="104">
        <f t="shared" si="80"/>
        <v>28.735999999999997</v>
      </c>
    </row>
    <row r="255" spans="1:20" ht="12" customHeight="1">
      <c r="A255" s="289"/>
      <c r="B255" s="290"/>
      <c r="C255" s="290"/>
      <c r="D255" s="290"/>
      <c r="E255" s="290"/>
      <c r="F255" s="290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1"/>
    </row>
    <row r="256" spans="1:20" ht="21.75" customHeight="1">
      <c r="A256" s="286" t="s">
        <v>133</v>
      </c>
      <c r="B256" s="287"/>
      <c r="C256" s="287"/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8"/>
    </row>
    <row r="257" spans="1:20" ht="15.75" customHeight="1">
      <c r="A257" s="248" t="s">
        <v>10</v>
      </c>
      <c r="B257" s="249"/>
      <c r="C257" s="249"/>
      <c r="D257" s="249"/>
      <c r="E257" s="249"/>
      <c r="F257" s="249"/>
      <c r="G257" s="249"/>
      <c r="H257" s="249"/>
      <c r="I257" s="249"/>
      <c r="J257" s="249"/>
      <c r="K257" s="249"/>
      <c r="L257" s="249"/>
      <c r="M257" s="249"/>
      <c r="N257" s="249"/>
      <c r="O257" s="249"/>
      <c r="P257" s="249"/>
      <c r="Q257" s="249"/>
      <c r="R257" s="249"/>
      <c r="S257" s="249"/>
      <c r="T257" s="250"/>
    </row>
    <row r="258" spans="1:20" ht="27" customHeight="1">
      <c r="A258" s="67" t="s">
        <v>11</v>
      </c>
      <c r="B258" s="12" t="s">
        <v>61</v>
      </c>
      <c r="C258" s="7">
        <v>100</v>
      </c>
      <c r="D258" s="8">
        <v>3.8</v>
      </c>
      <c r="E258" s="8">
        <v>2.75</v>
      </c>
      <c r="F258" s="8">
        <v>19.45</v>
      </c>
      <c r="G258" s="8">
        <v>135.15</v>
      </c>
      <c r="H258" s="8">
        <v>0.52</v>
      </c>
      <c r="I258" s="9">
        <v>200</v>
      </c>
      <c r="J258" s="10">
        <f>D258/100*I258</f>
        <v>7.6</v>
      </c>
      <c r="K258" s="10">
        <f>E258/100*I258</f>
        <v>5.5</v>
      </c>
      <c r="L258" s="10">
        <f>F258/100*I258</f>
        <v>38.9</v>
      </c>
      <c r="M258" s="10">
        <f>G258/100*I258</f>
        <v>270.3</v>
      </c>
      <c r="N258" s="10">
        <f>H258/100*I258</f>
        <v>1.04</v>
      </c>
      <c r="O258" s="7">
        <v>150</v>
      </c>
      <c r="P258" s="8">
        <f>D258/100*O258</f>
        <v>5.7</v>
      </c>
      <c r="Q258" s="8">
        <f>E258/100*O258</f>
        <v>4.125</v>
      </c>
      <c r="R258" s="8">
        <f>F258/100*O258</f>
        <v>29.175000000000001</v>
      </c>
      <c r="S258" s="11">
        <f>G258/100*O258</f>
        <v>202.72500000000002</v>
      </c>
      <c r="T258" s="68">
        <f>H258/100*O258</f>
        <v>0.77999999999999992</v>
      </c>
    </row>
    <row r="259" spans="1:20" ht="15.6">
      <c r="A259" s="67" t="s">
        <v>16</v>
      </c>
      <c r="B259" s="12" t="s">
        <v>17</v>
      </c>
      <c r="C259" s="7">
        <v>100</v>
      </c>
      <c r="D259" s="8">
        <v>1.4</v>
      </c>
      <c r="E259" s="8">
        <v>1.1000000000000001</v>
      </c>
      <c r="F259" s="8">
        <v>7.4</v>
      </c>
      <c r="G259" s="8">
        <v>43.5</v>
      </c>
      <c r="H259" s="8">
        <v>0.26</v>
      </c>
      <c r="I259" s="9">
        <v>200</v>
      </c>
      <c r="J259" s="10">
        <f>D259/100*I259</f>
        <v>2.8</v>
      </c>
      <c r="K259" s="10">
        <f>E259/100*I259</f>
        <v>2.2000000000000002</v>
      </c>
      <c r="L259" s="10">
        <f>F259/100*I259</f>
        <v>14.800000000000002</v>
      </c>
      <c r="M259" s="10">
        <f>G259/100*I259</f>
        <v>87</v>
      </c>
      <c r="N259" s="10">
        <f>H259/100*I259</f>
        <v>0.52</v>
      </c>
      <c r="O259" s="7">
        <v>150</v>
      </c>
      <c r="P259" s="8">
        <f>D259/100*O259</f>
        <v>2.0999999999999996</v>
      </c>
      <c r="Q259" s="8">
        <f>E259/100*O259</f>
        <v>1.6500000000000001</v>
      </c>
      <c r="R259" s="8">
        <f>F259/100*O259</f>
        <v>11.100000000000001</v>
      </c>
      <c r="S259" s="11">
        <f>G259/100*O259</f>
        <v>65.25</v>
      </c>
      <c r="T259" s="68">
        <f>H259/100*O259</f>
        <v>0.38999999999999996</v>
      </c>
    </row>
    <row r="260" spans="1:20" ht="15.6">
      <c r="A260" s="67">
        <v>88</v>
      </c>
      <c r="B260" s="6" t="s">
        <v>15</v>
      </c>
      <c r="C260" s="7">
        <v>100</v>
      </c>
      <c r="D260" s="8">
        <v>7.5</v>
      </c>
      <c r="E260" s="8">
        <v>2.9</v>
      </c>
      <c r="F260" s="8">
        <v>51.4</v>
      </c>
      <c r="G260" s="8">
        <v>262</v>
      </c>
      <c r="H260" s="8">
        <v>0</v>
      </c>
      <c r="I260" s="9">
        <v>30</v>
      </c>
      <c r="J260" s="10">
        <f>D260/100*I260</f>
        <v>2.25</v>
      </c>
      <c r="K260" s="10">
        <f>E260/100*I260</f>
        <v>0.86999999999999988</v>
      </c>
      <c r="L260" s="10">
        <f>F260/100*I260</f>
        <v>15.42</v>
      </c>
      <c r="M260" s="10">
        <f>G260/100*I260</f>
        <v>78.600000000000009</v>
      </c>
      <c r="N260" s="10">
        <f>H260/100*I260</f>
        <v>0</v>
      </c>
      <c r="O260" s="7">
        <v>30</v>
      </c>
      <c r="P260" s="8">
        <f>D260/100*O260</f>
        <v>2.25</v>
      </c>
      <c r="Q260" s="8">
        <f>E260/100*O260</f>
        <v>0.86999999999999988</v>
      </c>
      <c r="R260" s="8">
        <f>F260/100*O260</f>
        <v>15.42</v>
      </c>
      <c r="S260" s="11">
        <f>G260/100*O260</f>
        <v>78.600000000000009</v>
      </c>
      <c r="T260" s="68">
        <f>H260/100*O260</f>
        <v>0</v>
      </c>
    </row>
    <row r="261" spans="1:20" ht="15" customHeight="1">
      <c r="A261" s="67"/>
      <c r="B261" s="6" t="s">
        <v>62</v>
      </c>
      <c r="C261" s="7">
        <v>100</v>
      </c>
      <c r="D261" s="8">
        <v>0.4</v>
      </c>
      <c r="E261" s="8">
        <v>0</v>
      </c>
      <c r="F261" s="8">
        <v>40</v>
      </c>
      <c r="G261" s="8">
        <v>190</v>
      </c>
      <c r="H261" s="8">
        <v>0</v>
      </c>
      <c r="I261" s="9">
        <v>16</v>
      </c>
      <c r="J261" s="10">
        <f>D261/100*I261</f>
        <v>6.4000000000000001E-2</v>
      </c>
      <c r="K261" s="10">
        <f>E261/100*I261</f>
        <v>0</v>
      </c>
      <c r="L261" s="10">
        <f>F261/100*I261</f>
        <v>6.4</v>
      </c>
      <c r="M261" s="10">
        <f>G261/100*I261</f>
        <v>30.4</v>
      </c>
      <c r="N261" s="10">
        <f>H261/100*I261</f>
        <v>0</v>
      </c>
      <c r="O261" s="7">
        <v>12</v>
      </c>
      <c r="P261" s="8">
        <f>D261/100*O261</f>
        <v>4.8000000000000001E-2</v>
      </c>
      <c r="Q261" s="8">
        <f>E261/100*O261</f>
        <v>0</v>
      </c>
      <c r="R261" s="8">
        <f>F261/100*O261</f>
        <v>4.8000000000000007</v>
      </c>
      <c r="S261" s="11">
        <f>G261/100*O261</f>
        <v>22.799999999999997</v>
      </c>
      <c r="T261" s="68">
        <f>H261/100*O261</f>
        <v>0</v>
      </c>
    </row>
    <row r="262" spans="1:20" ht="15.6">
      <c r="A262" s="69"/>
      <c r="B262" s="16"/>
      <c r="C262" s="17"/>
      <c r="D262" s="17"/>
      <c r="E262" s="17"/>
      <c r="F262" s="17"/>
      <c r="G262" s="17"/>
      <c r="H262" s="17"/>
      <c r="I262" s="18">
        <f>I258+I259+I260+I261</f>
        <v>446</v>
      </c>
      <c r="J262" s="18">
        <f>SUM(J258:J261)</f>
        <v>12.713999999999999</v>
      </c>
      <c r="K262" s="18">
        <f>SUM(K258:K261)</f>
        <v>8.57</v>
      </c>
      <c r="L262" s="18">
        <f>SUM(L258:L261)</f>
        <v>75.52000000000001</v>
      </c>
      <c r="M262" s="18">
        <f>SUM(M258:M261)</f>
        <v>466.3</v>
      </c>
      <c r="N262" s="18">
        <f>N258+N259+N260+N261</f>
        <v>1.56</v>
      </c>
      <c r="O262" s="17">
        <f>O258+O259+O260+O261</f>
        <v>342</v>
      </c>
      <c r="P262" s="17">
        <f>SUM(P258:P261)</f>
        <v>10.098000000000001</v>
      </c>
      <c r="Q262" s="17">
        <f>SUM(Q258:Q261)</f>
        <v>6.6450000000000005</v>
      </c>
      <c r="R262" s="17">
        <f>SUM(R258:R261)</f>
        <v>60.495000000000005</v>
      </c>
      <c r="S262" s="19">
        <f>SUM(S258:S261)</f>
        <v>369.37500000000006</v>
      </c>
      <c r="T262" s="70">
        <f>T258+T259+T260+T261</f>
        <v>1.17</v>
      </c>
    </row>
    <row r="263" spans="1:20" ht="15.6">
      <c r="A263" s="217" t="s">
        <v>18</v>
      </c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94"/>
    </row>
    <row r="264" spans="1:20" ht="12.75" customHeight="1">
      <c r="A264" s="71"/>
      <c r="B264" s="20" t="s">
        <v>19</v>
      </c>
      <c r="C264" s="21">
        <v>100</v>
      </c>
      <c r="D264" s="22"/>
      <c r="E264" s="22"/>
      <c r="F264" s="22">
        <v>6</v>
      </c>
      <c r="G264" s="22">
        <v>24</v>
      </c>
      <c r="H264" s="22">
        <v>2</v>
      </c>
      <c r="I264" s="23">
        <v>150</v>
      </c>
      <c r="J264" s="24">
        <f>D264/100*I264</f>
        <v>0</v>
      </c>
      <c r="K264" s="24">
        <f>E264/100*I264</f>
        <v>0</v>
      </c>
      <c r="L264" s="24">
        <f>F264/100*I264</f>
        <v>9</v>
      </c>
      <c r="M264" s="24">
        <f>G264/100*I264</f>
        <v>36</v>
      </c>
      <c r="N264" s="24">
        <f>H264/100*I264</f>
        <v>3</v>
      </c>
      <c r="O264" s="21">
        <v>100</v>
      </c>
      <c r="P264" s="22">
        <f>D264/100*O264</f>
        <v>0</v>
      </c>
      <c r="Q264" s="22">
        <f>E264/100*O264</f>
        <v>0</v>
      </c>
      <c r="R264" s="22">
        <f>F264/100*O264</f>
        <v>6</v>
      </c>
      <c r="S264" s="25">
        <f>G264/100*O264</f>
        <v>24</v>
      </c>
      <c r="T264" s="72">
        <f>H264/100*O264</f>
        <v>2</v>
      </c>
    </row>
    <row r="265" spans="1:20" ht="18.75" customHeight="1">
      <c r="A265" s="73"/>
      <c r="B265" s="13"/>
      <c r="C265" s="7"/>
      <c r="D265" s="7"/>
      <c r="E265" s="7"/>
      <c r="F265" s="7"/>
      <c r="G265" s="7"/>
      <c r="H265" s="7"/>
      <c r="I265" s="9"/>
      <c r="J265" s="9">
        <f t="shared" ref="J265:O265" si="81">J264</f>
        <v>0</v>
      </c>
      <c r="K265" s="9">
        <f t="shared" si="81"/>
        <v>0</v>
      </c>
      <c r="L265" s="9">
        <f t="shared" si="81"/>
        <v>9</v>
      </c>
      <c r="M265" s="9">
        <f t="shared" si="81"/>
        <v>36</v>
      </c>
      <c r="N265" s="9">
        <f t="shared" si="81"/>
        <v>3</v>
      </c>
      <c r="O265" s="7">
        <f t="shared" si="81"/>
        <v>100</v>
      </c>
      <c r="P265" s="7">
        <f>SUM(P264)</f>
        <v>0</v>
      </c>
      <c r="Q265" s="7">
        <f>SUM(Q264)</f>
        <v>0</v>
      </c>
      <c r="R265" s="7">
        <f>SUM(R264)</f>
        <v>6</v>
      </c>
      <c r="S265" s="14">
        <f>SUM(S264)</f>
        <v>24</v>
      </c>
      <c r="T265" s="74">
        <f>T264</f>
        <v>2</v>
      </c>
    </row>
    <row r="266" spans="1:20" ht="17.25" customHeight="1">
      <c r="A266" s="217" t="s">
        <v>20</v>
      </c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6"/>
    </row>
    <row r="267" spans="1:20" ht="15.75" customHeight="1">
      <c r="A267" s="67" t="s">
        <v>134</v>
      </c>
      <c r="B267" s="12" t="s">
        <v>135</v>
      </c>
      <c r="C267" s="7">
        <v>100</v>
      </c>
      <c r="D267" s="8">
        <v>1.5</v>
      </c>
      <c r="E267" s="8">
        <v>5</v>
      </c>
      <c r="F267" s="8">
        <v>7.67</v>
      </c>
      <c r="G267" s="8">
        <v>83.33</v>
      </c>
      <c r="H267" s="8">
        <v>26.67</v>
      </c>
      <c r="I267" s="9">
        <v>50</v>
      </c>
      <c r="J267" s="10">
        <f t="shared" ref="J267:J272" si="82">D267/100*I267</f>
        <v>0.75</v>
      </c>
      <c r="K267" s="10">
        <f t="shared" ref="K267:K272" si="83">E267/100*I267</f>
        <v>2.5</v>
      </c>
      <c r="L267" s="10">
        <f t="shared" ref="L267:L272" si="84">F267/100*I267</f>
        <v>3.8350000000000004</v>
      </c>
      <c r="M267" s="10">
        <f t="shared" ref="M267:M272" si="85">G267/100*I267</f>
        <v>41.664999999999999</v>
      </c>
      <c r="N267" s="10">
        <f t="shared" ref="N267:N272" si="86">H267/100*I267</f>
        <v>13.334999999999999</v>
      </c>
      <c r="O267" s="7">
        <v>30</v>
      </c>
      <c r="P267" s="8">
        <f t="shared" ref="P267:P272" si="87">D267/100*O267</f>
        <v>0.44999999999999996</v>
      </c>
      <c r="Q267" s="8">
        <f t="shared" ref="Q267:Q272" si="88">E267/100*O267</f>
        <v>1.5</v>
      </c>
      <c r="R267" s="8">
        <f t="shared" ref="R267:R272" si="89">F267/100*O267</f>
        <v>2.3010000000000002</v>
      </c>
      <c r="S267" s="11">
        <f t="shared" ref="S267:S272" si="90">G267/100*O267</f>
        <v>24.998999999999999</v>
      </c>
      <c r="T267" s="68">
        <f t="shared" ref="T267:T272" si="91">H267/100*O267</f>
        <v>8.0009999999999994</v>
      </c>
    </row>
    <row r="268" spans="1:20" ht="30.75" customHeight="1">
      <c r="A268" s="67" t="s">
        <v>136</v>
      </c>
      <c r="B268" s="12" t="s">
        <v>137</v>
      </c>
      <c r="C268" s="7">
        <v>100</v>
      </c>
      <c r="D268" s="8">
        <v>1.45</v>
      </c>
      <c r="E268" s="8">
        <v>2.2999999999999998</v>
      </c>
      <c r="F268" s="8">
        <v>6.15</v>
      </c>
      <c r="G268" s="8">
        <v>52</v>
      </c>
      <c r="H268" s="8">
        <v>2.68</v>
      </c>
      <c r="I268" s="9">
        <v>180</v>
      </c>
      <c r="J268" s="10">
        <f t="shared" si="82"/>
        <v>2.61</v>
      </c>
      <c r="K268" s="10">
        <f t="shared" si="83"/>
        <v>4.1399999999999997</v>
      </c>
      <c r="L268" s="10">
        <f t="shared" si="84"/>
        <v>11.07</v>
      </c>
      <c r="M268" s="10">
        <f t="shared" si="85"/>
        <v>93.600000000000009</v>
      </c>
      <c r="N268" s="10">
        <f t="shared" si="86"/>
        <v>4.8239999999999998</v>
      </c>
      <c r="O268" s="7">
        <v>150</v>
      </c>
      <c r="P268" s="8">
        <f t="shared" si="87"/>
        <v>2.1749999999999998</v>
      </c>
      <c r="Q268" s="8">
        <f t="shared" si="88"/>
        <v>3.4499999999999997</v>
      </c>
      <c r="R268" s="8">
        <f t="shared" si="89"/>
        <v>9.2250000000000014</v>
      </c>
      <c r="S268" s="11">
        <f t="shared" si="90"/>
        <v>78</v>
      </c>
      <c r="T268" s="68">
        <f t="shared" si="91"/>
        <v>4.0200000000000005</v>
      </c>
    </row>
    <row r="269" spans="1:20" ht="15.6">
      <c r="A269" s="67" t="s">
        <v>138</v>
      </c>
      <c r="B269" s="12" t="s">
        <v>139</v>
      </c>
      <c r="C269" s="7">
        <v>100</v>
      </c>
      <c r="D269" s="8">
        <v>12.82</v>
      </c>
      <c r="E269" s="8">
        <v>8.06</v>
      </c>
      <c r="F269" s="8">
        <v>18.940000000000001</v>
      </c>
      <c r="G269" s="8">
        <v>199.41</v>
      </c>
      <c r="H269" s="8">
        <v>0</v>
      </c>
      <c r="I269" s="9">
        <v>200</v>
      </c>
      <c r="J269" s="10">
        <f t="shared" si="82"/>
        <v>25.64</v>
      </c>
      <c r="K269" s="10">
        <f t="shared" si="83"/>
        <v>16.12</v>
      </c>
      <c r="L269" s="10">
        <f t="shared" si="84"/>
        <v>37.880000000000003</v>
      </c>
      <c r="M269" s="10">
        <f t="shared" si="85"/>
        <v>398.82</v>
      </c>
      <c r="N269" s="10">
        <f t="shared" si="86"/>
        <v>0</v>
      </c>
      <c r="O269" s="7">
        <v>160</v>
      </c>
      <c r="P269" s="8">
        <f t="shared" si="87"/>
        <v>20.512</v>
      </c>
      <c r="Q269" s="8">
        <f t="shared" si="88"/>
        <v>12.896000000000001</v>
      </c>
      <c r="R269" s="8">
        <f t="shared" si="89"/>
        <v>30.304000000000002</v>
      </c>
      <c r="S269" s="11">
        <f t="shared" si="90"/>
        <v>319.05599999999998</v>
      </c>
      <c r="T269" s="68">
        <f t="shared" si="91"/>
        <v>0</v>
      </c>
    </row>
    <row r="270" spans="1:20" ht="15.6">
      <c r="A270" s="67" t="s">
        <v>51</v>
      </c>
      <c r="B270" s="12" t="s">
        <v>29</v>
      </c>
      <c r="C270" s="7">
        <v>100</v>
      </c>
      <c r="D270" s="8">
        <v>0.45</v>
      </c>
      <c r="E270" s="8">
        <v>0.02</v>
      </c>
      <c r="F270" s="8">
        <v>10.3</v>
      </c>
      <c r="G270" s="8">
        <v>44.5</v>
      </c>
      <c r="H270" s="8">
        <v>7.0000000000000007E-2</v>
      </c>
      <c r="I270" s="9">
        <v>200</v>
      </c>
      <c r="J270" s="10">
        <f t="shared" si="82"/>
        <v>0.90000000000000013</v>
      </c>
      <c r="K270" s="10">
        <f t="shared" si="83"/>
        <v>0.04</v>
      </c>
      <c r="L270" s="10">
        <f t="shared" si="84"/>
        <v>20.6</v>
      </c>
      <c r="M270" s="10">
        <f t="shared" si="85"/>
        <v>89</v>
      </c>
      <c r="N270" s="10">
        <f t="shared" si="86"/>
        <v>0.14000000000000001</v>
      </c>
      <c r="O270" s="7">
        <v>150</v>
      </c>
      <c r="P270" s="8">
        <f t="shared" si="87"/>
        <v>0.67500000000000004</v>
      </c>
      <c r="Q270" s="8">
        <f t="shared" si="88"/>
        <v>3.0000000000000002E-2</v>
      </c>
      <c r="R270" s="8">
        <f t="shared" si="89"/>
        <v>15.450000000000001</v>
      </c>
      <c r="S270" s="11">
        <f t="shared" si="90"/>
        <v>66.75</v>
      </c>
      <c r="T270" s="68">
        <f t="shared" si="91"/>
        <v>0.10500000000000001</v>
      </c>
    </row>
    <row r="271" spans="1:20" ht="15.6">
      <c r="A271" s="67">
        <v>89</v>
      </c>
      <c r="B271" s="12" t="s">
        <v>73</v>
      </c>
      <c r="C271" s="7">
        <v>100</v>
      </c>
      <c r="D271" s="8">
        <v>6.6</v>
      </c>
      <c r="E271" s="8">
        <v>1.2</v>
      </c>
      <c r="F271" s="8">
        <v>33.4</v>
      </c>
      <c r="G271" s="8">
        <v>181</v>
      </c>
      <c r="H271" s="8">
        <v>0</v>
      </c>
      <c r="I271" s="9">
        <v>40</v>
      </c>
      <c r="J271" s="10">
        <f t="shared" si="82"/>
        <v>2.64</v>
      </c>
      <c r="K271" s="10">
        <f t="shared" si="83"/>
        <v>0.48</v>
      </c>
      <c r="L271" s="10">
        <f t="shared" si="84"/>
        <v>13.36</v>
      </c>
      <c r="M271" s="10">
        <f t="shared" si="85"/>
        <v>72.400000000000006</v>
      </c>
      <c r="N271" s="10">
        <f t="shared" si="86"/>
        <v>0</v>
      </c>
      <c r="O271" s="7">
        <v>30</v>
      </c>
      <c r="P271" s="8">
        <f t="shared" si="87"/>
        <v>1.98</v>
      </c>
      <c r="Q271" s="8">
        <f t="shared" si="88"/>
        <v>0.36</v>
      </c>
      <c r="R271" s="8">
        <f t="shared" si="89"/>
        <v>10.02</v>
      </c>
      <c r="S271" s="11">
        <f t="shared" si="90"/>
        <v>54.300000000000004</v>
      </c>
      <c r="T271" s="68">
        <f t="shared" si="91"/>
        <v>0</v>
      </c>
    </row>
    <row r="272" spans="1:20" ht="15.6">
      <c r="A272" s="67" t="s">
        <v>31</v>
      </c>
      <c r="B272" s="12" t="s">
        <v>32</v>
      </c>
      <c r="C272" s="7">
        <v>100</v>
      </c>
      <c r="D272" s="8">
        <v>2.2000000000000002</v>
      </c>
      <c r="E272" s="8">
        <v>3</v>
      </c>
      <c r="F272" s="8">
        <v>7.6</v>
      </c>
      <c r="G272" s="8">
        <v>66</v>
      </c>
      <c r="H272" s="8">
        <v>2.7</v>
      </c>
      <c r="I272" s="9">
        <v>50</v>
      </c>
      <c r="J272" s="10">
        <f t="shared" si="82"/>
        <v>1.1000000000000001</v>
      </c>
      <c r="K272" s="10">
        <f t="shared" si="83"/>
        <v>1.5</v>
      </c>
      <c r="L272" s="10">
        <f t="shared" si="84"/>
        <v>3.8</v>
      </c>
      <c r="M272" s="10">
        <f t="shared" si="85"/>
        <v>33</v>
      </c>
      <c r="N272" s="10">
        <f t="shared" si="86"/>
        <v>1.35</v>
      </c>
      <c r="O272" s="7">
        <v>30</v>
      </c>
      <c r="P272" s="8">
        <f t="shared" si="87"/>
        <v>0.66</v>
      </c>
      <c r="Q272" s="8">
        <f t="shared" si="88"/>
        <v>0.89999999999999991</v>
      </c>
      <c r="R272" s="8">
        <f t="shared" si="89"/>
        <v>2.2799999999999998</v>
      </c>
      <c r="S272" s="11">
        <f t="shared" si="90"/>
        <v>19.8</v>
      </c>
      <c r="T272" s="68">
        <f t="shared" si="91"/>
        <v>0.81</v>
      </c>
    </row>
    <row r="273" spans="1:20" ht="15.6">
      <c r="A273" s="69"/>
      <c r="B273" s="16"/>
      <c r="C273" s="17"/>
      <c r="D273" s="17"/>
      <c r="E273" s="17"/>
      <c r="F273" s="17"/>
      <c r="G273" s="17"/>
      <c r="H273" s="17"/>
      <c r="I273" s="18">
        <f t="shared" ref="I273:T273" si="92">I267+I268+I269+I270+I271+I272</f>
        <v>720</v>
      </c>
      <c r="J273" s="18">
        <f t="shared" si="92"/>
        <v>33.64</v>
      </c>
      <c r="K273" s="18">
        <f t="shared" si="92"/>
        <v>24.78</v>
      </c>
      <c r="L273" s="18">
        <f t="shared" si="92"/>
        <v>90.545000000000002</v>
      </c>
      <c r="M273" s="18">
        <f t="shared" si="92"/>
        <v>728.48500000000001</v>
      </c>
      <c r="N273" s="18">
        <f t="shared" si="92"/>
        <v>19.649000000000001</v>
      </c>
      <c r="O273" s="18">
        <f t="shared" si="92"/>
        <v>550</v>
      </c>
      <c r="P273" s="18">
        <f t="shared" si="92"/>
        <v>26.452000000000002</v>
      </c>
      <c r="Q273" s="18">
        <f t="shared" si="92"/>
        <v>19.135999999999999</v>
      </c>
      <c r="R273" s="18">
        <f t="shared" si="92"/>
        <v>69.580000000000013</v>
      </c>
      <c r="S273" s="18">
        <f t="shared" si="92"/>
        <v>562.90499999999986</v>
      </c>
      <c r="T273" s="90">
        <f t="shared" si="92"/>
        <v>12.936000000000002</v>
      </c>
    </row>
    <row r="274" spans="1:20" ht="18" customHeight="1">
      <c r="A274" s="217" t="s">
        <v>33</v>
      </c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94"/>
    </row>
    <row r="275" spans="1:20" ht="15.75" customHeight="1">
      <c r="A275" s="71" t="s">
        <v>140</v>
      </c>
      <c r="B275" s="20" t="s">
        <v>141</v>
      </c>
      <c r="C275" s="21">
        <v>100</v>
      </c>
      <c r="D275" s="22">
        <v>7.5</v>
      </c>
      <c r="E275" s="22">
        <v>13.17</v>
      </c>
      <c r="F275" s="22">
        <v>60.83</v>
      </c>
      <c r="G275" s="22">
        <v>394</v>
      </c>
      <c r="H275" s="22">
        <v>0</v>
      </c>
      <c r="I275" s="23">
        <v>60</v>
      </c>
      <c r="J275" s="24">
        <f>D275/100*I275</f>
        <v>4.5</v>
      </c>
      <c r="K275" s="24">
        <f>E275/100*I275</f>
        <v>7.902000000000001</v>
      </c>
      <c r="L275" s="24">
        <f>F275/100*I275</f>
        <v>36.497999999999998</v>
      </c>
      <c r="M275" s="24">
        <f>G275/100*I275</f>
        <v>236.4</v>
      </c>
      <c r="N275" s="24">
        <f>H275/100*I275</f>
        <v>0</v>
      </c>
      <c r="O275" s="21">
        <v>45</v>
      </c>
      <c r="P275" s="22">
        <f>D275/100*O275</f>
        <v>3.375</v>
      </c>
      <c r="Q275" s="22">
        <f>E275/100*O275</f>
        <v>5.9265000000000008</v>
      </c>
      <c r="R275" s="22">
        <f>F275/100*O275</f>
        <v>27.373499999999996</v>
      </c>
      <c r="S275" s="25">
        <f>G275/100*O275</f>
        <v>177.3</v>
      </c>
      <c r="T275" s="72">
        <f>H275/100*O275</f>
        <v>0</v>
      </c>
    </row>
    <row r="276" spans="1:20" ht="15.6">
      <c r="A276" s="67" t="s">
        <v>75</v>
      </c>
      <c r="B276" s="15" t="s">
        <v>76</v>
      </c>
      <c r="C276" s="7">
        <v>100</v>
      </c>
      <c r="D276" s="8">
        <v>1.8</v>
      </c>
      <c r="E276" s="8">
        <v>1.65</v>
      </c>
      <c r="F276" s="8">
        <v>6.85</v>
      </c>
      <c r="G276" s="8">
        <v>50</v>
      </c>
      <c r="H276" s="8">
        <v>0.26</v>
      </c>
      <c r="I276" s="9">
        <v>200</v>
      </c>
      <c r="J276" s="10">
        <f>D276/100*I276</f>
        <v>3.6000000000000005</v>
      </c>
      <c r="K276" s="10">
        <f>E276/100*I276</f>
        <v>3.3000000000000003</v>
      </c>
      <c r="L276" s="10">
        <f>F276/100*I276</f>
        <v>13.699999999999998</v>
      </c>
      <c r="M276" s="10">
        <f>G276/100*I276</f>
        <v>100</v>
      </c>
      <c r="N276" s="10">
        <f>H276/100*I276</f>
        <v>0.52</v>
      </c>
      <c r="O276" s="7">
        <v>150</v>
      </c>
      <c r="P276" s="8">
        <f>D276/100*O276</f>
        <v>2.7</v>
      </c>
      <c r="Q276" s="8">
        <f>E276/100*O276</f>
        <v>2.4750000000000001</v>
      </c>
      <c r="R276" s="8">
        <f>F276/100*O276</f>
        <v>10.274999999999999</v>
      </c>
      <c r="S276" s="11">
        <f>G276/100*O276</f>
        <v>75</v>
      </c>
      <c r="T276" s="68">
        <f>H276/100*O276</f>
        <v>0.38999999999999996</v>
      </c>
    </row>
    <row r="277" spans="1:20" ht="15.6">
      <c r="A277" s="67" t="s">
        <v>142</v>
      </c>
      <c r="B277" s="15" t="s">
        <v>143</v>
      </c>
      <c r="C277" s="7">
        <v>100</v>
      </c>
      <c r="D277" s="8">
        <v>3.5</v>
      </c>
      <c r="E277" s="8">
        <v>11.67</v>
      </c>
      <c r="F277" s="8">
        <v>1.33</v>
      </c>
      <c r="G277" s="8">
        <v>145</v>
      </c>
      <c r="H277" s="8">
        <v>1.9</v>
      </c>
      <c r="I277" s="9">
        <v>100</v>
      </c>
      <c r="J277" s="10">
        <f>D277/C277*I277</f>
        <v>3.5000000000000004</v>
      </c>
      <c r="K277" s="10">
        <f>E277/C277*I277</f>
        <v>11.67</v>
      </c>
      <c r="L277" s="10">
        <f>F277/C277*I277</f>
        <v>1.33</v>
      </c>
      <c r="M277" s="10">
        <f>G277/C277*I277</f>
        <v>145</v>
      </c>
      <c r="N277" s="10">
        <f>H277/C277*I277</f>
        <v>1.9</v>
      </c>
      <c r="O277" s="7"/>
      <c r="P277" s="8"/>
      <c r="Q277" s="8"/>
      <c r="R277" s="8"/>
      <c r="S277" s="11"/>
      <c r="T277" s="68"/>
    </row>
    <row r="278" spans="1:20" ht="15.6">
      <c r="A278" s="73"/>
      <c r="B278" s="13"/>
      <c r="C278" s="7"/>
      <c r="D278" s="7"/>
      <c r="E278" s="7"/>
      <c r="F278" s="7"/>
      <c r="G278" s="7"/>
      <c r="H278" s="7"/>
      <c r="I278" s="9">
        <f>I275+I276</f>
        <v>260</v>
      </c>
      <c r="J278" s="9">
        <f>SUM(J275:J277)</f>
        <v>11.600000000000001</v>
      </c>
      <c r="K278" s="9">
        <f>SUM(K275:K277)</f>
        <v>22.872</v>
      </c>
      <c r="L278" s="9">
        <f>SUM(L275:L277)</f>
        <v>51.527999999999992</v>
      </c>
      <c r="M278" s="9">
        <f>M275+M276+M277</f>
        <v>481.4</v>
      </c>
      <c r="N278" s="9">
        <f>N275+N277</f>
        <v>1.9</v>
      </c>
      <c r="O278" s="7">
        <f>O275+O276</f>
        <v>195</v>
      </c>
      <c r="P278" s="7">
        <f>SUM(P275:P276)</f>
        <v>6.0750000000000002</v>
      </c>
      <c r="Q278" s="7">
        <f>SUM(Q275:Q276)</f>
        <v>8.4015000000000004</v>
      </c>
      <c r="R278" s="7">
        <f>SUM(R275:R276)</f>
        <v>37.648499999999999</v>
      </c>
      <c r="S278" s="14">
        <f>SUM(S275:S276)</f>
        <v>252.3</v>
      </c>
      <c r="T278" s="74">
        <f>T275+T276</f>
        <v>0.38999999999999996</v>
      </c>
    </row>
    <row r="279" spans="1:20" ht="0.9" customHeight="1">
      <c r="A279" s="67"/>
      <c r="B279" s="15"/>
      <c r="C279" s="7"/>
      <c r="D279" s="8"/>
      <c r="E279" s="8"/>
      <c r="F279" s="8"/>
      <c r="G279" s="8"/>
      <c r="H279" s="8"/>
      <c r="I279" s="9"/>
      <c r="J279" s="10"/>
      <c r="K279" s="10"/>
      <c r="L279" s="10"/>
      <c r="M279" s="10"/>
      <c r="N279" s="10"/>
      <c r="O279" s="7"/>
      <c r="P279" s="8"/>
      <c r="Q279" s="8"/>
      <c r="R279" s="8"/>
      <c r="S279" s="11"/>
      <c r="T279" s="68"/>
    </row>
    <row r="280" spans="1:20" ht="12.75" hidden="1" customHeight="1">
      <c r="A280" s="67"/>
      <c r="B280" s="15"/>
      <c r="C280" s="7"/>
      <c r="D280" s="8"/>
      <c r="E280" s="8"/>
      <c r="F280" s="8"/>
      <c r="G280" s="8"/>
      <c r="H280" s="8"/>
      <c r="I280" s="9"/>
      <c r="J280" s="10"/>
      <c r="K280" s="10"/>
      <c r="L280" s="10"/>
      <c r="M280" s="10"/>
      <c r="N280" s="10"/>
      <c r="O280" s="7"/>
      <c r="P280" s="8"/>
      <c r="Q280" s="8"/>
      <c r="R280" s="8"/>
      <c r="S280" s="11"/>
      <c r="T280" s="68"/>
    </row>
    <row r="281" spans="1:20" ht="12.75" hidden="1" customHeight="1">
      <c r="A281" s="67"/>
      <c r="B281" s="15"/>
      <c r="C281" s="7"/>
      <c r="D281" s="8"/>
      <c r="E281" s="8"/>
      <c r="F281" s="8"/>
      <c r="G281" s="8"/>
      <c r="H281" s="8"/>
      <c r="I281" s="9"/>
      <c r="J281" s="10"/>
      <c r="K281" s="10"/>
      <c r="L281" s="10"/>
      <c r="M281" s="10"/>
      <c r="N281" s="10"/>
      <c r="O281" s="7"/>
      <c r="P281" s="8"/>
      <c r="Q281" s="8"/>
      <c r="R281" s="8"/>
      <c r="S281" s="11"/>
      <c r="T281" s="68"/>
    </row>
    <row r="282" spans="1:20" ht="12.75" hidden="1" customHeight="1">
      <c r="A282" s="67"/>
      <c r="B282" s="15"/>
      <c r="C282" s="7"/>
      <c r="D282" s="8"/>
      <c r="E282" s="8"/>
      <c r="F282" s="8"/>
      <c r="G282" s="8"/>
      <c r="H282" s="8"/>
      <c r="I282" s="9"/>
      <c r="J282" s="10"/>
      <c r="K282" s="10"/>
      <c r="L282" s="10"/>
      <c r="M282" s="10"/>
      <c r="N282" s="10"/>
      <c r="O282" s="7"/>
      <c r="P282" s="8"/>
      <c r="Q282" s="8"/>
      <c r="R282" s="8"/>
      <c r="S282" s="11"/>
      <c r="T282" s="68"/>
    </row>
    <row r="283" spans="1:20" ht="12.75" hidden="1" customHeight="1">
      <c r="A283" s="67"/>
      <c r="B283" s="15"/>
      <c r="C283" s="7"/>
      <c r="D283" s="8"/>
      <c r="E283" s="8"/>
      <c r="F283" s="8"/>
      <c r="G283" s="8"/>
      <c r="H283" s="8"/>
      <c r="I283" s="9"/>
      <c r="J283" s="10"/>
      <c r="K283" s="10"/>
      <c r="L283" s="10"/>
      <c r="M283" s="10"/>
      <c r="N283" s="10"/>
      <c r="O283" s="7"/>
      <c r="P283" s="8"/>
      <c r="Q283" s="8"/>
      <c r="R283" s="8"/>
      <c r="S283" s="11"/>
      <c r="T283" s="68"/>
    </row>
    <row r="284" spans="1:20" ht="11.25" hidden="1" customHeight="1">
      <c r="A284" s="67"/>
      <c r="B284" s="15"/>
      <c r="C284" s="7"/>
      <c r="D284" s="8"/>
      <c r="E284" s="8"/>
      <c r="F284" s="8"/>
      <c r="G284" s="8"/>
      <c r="H284" s="8"/>
      <c r="I284" s="9"/>
      <c r="J284" s="10"/>
      <c r="K284" s="10"/>
      <c r="L284" s="10"/>
      <c r="M284" s="10"/>
      <c r="N284" s="10"/>
      <c r="O284" s="7"/>
      <c r="P284" s="8"/>
      <c r="Q284" s="8"/>
      <c r="R284" s="8"/>
      <c r="S284" s="11"/>
      <c r="T284" s="68"/>
    </row>
    <row r="285" spans="1:20" ht="11.25" hidden="1" customHeight="1">
      <c r="A285" s="73"/>
      <c r="B285" s="13"/>
      <c r="C285" s="7"/>
      <c r="D285" s="7"/>
      <c r="E285" s="7"/>
      <c r="F285" s="7"/>
      <c r="G285" s="7"/>
      <c r="H285" s="7"/>
      <c r="I285" s="9"/>
      <c r="J285" s="9"/>
      <c r="K285" s="9"/>
      <c r="L285" s="9"/>
      <c r="M285" s="9"/>
      <c r="N285" s="9"/>
      <c r="O285" s="7"/>
      <c r="P285" s="7"/>
      <c r="Q285" s="7"/>
      <c r="R285" s="7"/>
      <c r="S285" s="14"/>
      <c r="T285" s="74"/>
    </row>
    <row r="286" spans="1:20" ht="11.25" hidden="1" customHeight="1">
      <c r="A286" s="255"/>
      <c r="B286" s="256"/>
      <c r="C286" s="256"/>
      <c r="D286" s="256"/>
      <c r="E286" s="256"/>
      <c r="F286" s="256"/>
      <c r="G286" s="256"/>
      <c r="H286" s="256"/>
      <c r="I286" s="256"/>
      <c r="J286" s="256"/>
      <c r="K286" s="256"/>
      <c r="L286" s="256"/>
      <c r="M286" s="256"/>
      <c r="N286" s="256"/>
      <c r="O286" s="256"/>
      <c r="P286" s="256"/>
      <c r="Q286" s="256"/>
      <c r="R286" s="256"/>
      <c r="S286" s="256"/>
      <c r="T286" s="77"/>
    </row>
    <row r="287" spans="1:20" ht="12.75" hidden="1" customHeight="1">
      <c r="A287" s="67"/>
      <c r="B287" s="15"/>
      <c r="C287" s="7"/>
      <c r="D287" s="8"/>
      <c r="E287" s="8"/>
      <c r="F287" s="8"/>
      <c r="G287" s="8"/>
      <c r="H287" s="8"/>
      <c r="I287" s="9"/>
      <c r="J287" s="10"/>
      <c r="K287" s="10"/>
      <c r="L287" s="10"/>
      <c r="M287" s="10"/>
      <c r="N287" s="10"/>
      <c r="O287" s="7"/>
      <c r="P287" s="8"/>
      <c r="Q287" s="8"/>
      <c r="R287" s="8"/>
      <c r="S287" s="11"/>
      <c r="T287" s="68"/>
    </row>
    <row r="288" spans="1:20" ht="12.75" hidden="1" customHeight="1">
      <c r="A288" s="67"/>
      <c r="B288" s="15"/>
      <c r="C288" s="7"/>
      <c r="D288" s="8"/>
      <c r="E288" s="8"/>
      <c r="F288" s="8"/>
      <c r="G288" s="8"/>
      <c r="H288" s="8"/>
      <c r="I288" s="9"/>
      <c r="J288" s="10"/>
      <c r="K288" s="10"/>
      <c r="L288" s="10"/>
      <c r="M288" s="10"/>
      <c r="N288" s="10"/>
      <c r="O288" s="7"/>
      <c r="P288" s="8"/>
      <c r="Q288" s="8"/>
      <c r="R288" s="8"/>
      <c r="S288" s="11"/>
      <c r="T288" s="68"/>
    </row>
    <row r="289" spans="1:20" ht="12.75" hidden="1" customHeight="1">
      <c r="A289" s="73"/>
      <c r="B289" s="13"/>
      <c r="C289" s="7"/>
      <c r="D289" s="7"/>
      <c r="E289" s="7"/>
      <c r="F289" s="7"/>
      <c r="G289" s="7"/>
      <c r="H289" s="7"/>
      <c r="I289" s="9"/>
      <c r="J289" s="9"/>
      <c r="K289" s="9"/>
      <c r="L289" s="9"/>
      <c r="M289" s="9"/>
      <c r="N289" s="9"/>
      <c r="O289" s="7"/>
      <c r="P289" s="7"/>
      <c r="Q289" s="7"/>
      <c r="R289" s="7"/>
      <c r="S289" s="14"/>
      <c r="T289" s="74"/>
    </row>
    <row r="290" spans="1:20" ht="12.75" hidden="1" customHeight="1">
      <c r="A290" s="80"/>
      <c r="B290" s="26"/>
      <c r="C290" s="27"/>
      <c r="D290" s="27"/>
      <c r="E290" s="27"/>
      <c r="F290" s="27"/>
      <c r="G290" s="27"/>
      <c r="H290" s="27"/>
      <c r="I290" s="28">
        <f>I258+I259+I260+I261+I264+I267+I268+I269+I270+I271+I272+I275+I276</f>
        <v>1576</v>
      </c>
      <c r="J290" s="28">
        <f>J289+J285+J278+J273+J265+J262</f>
        <v>57.954000000000001</v>
      </c>
      <c r="K290" s="28">
        <f>K289+K285+K278+K273+K265+K262</f>
        <v>56.222000000000001</v>
      </c>
      <c r="L290" s="28">
        <f>L289+L285+L278+L273+L265+L262</f>
        <v>226.59299999999999</v>
      </c>
      <c r="M290" s="28">
        <f>M289+M285+M278+M273+M265+M262</f>
        <v>1712.1849999999999</v>
      </c>
      <c r="N290" s="28"/>
      <c r="O290" s="28"/>
      <c r="P290" s="28">
        <f>P289+P285+P278+P273+P265+P262</f>
        <v>42.625</v>
      </c>
      <c r="Q290" s="28">
        <f>Q289+Q285+Q278+Q273+Q265+Q262</f>
        <v>34.182500000000005</v>
      </c>
      <c r="R290" s="28">
        <f>R289+R285+R278+R273+R265+R262</f>
        <v>173.7235</v>
      </c>
      <c r="S290" s="30">
        <f>S289+S285+S278+S273+S265+S262</f>
        <v>1208.58</v>
      </c>
      <c r="T290" s="81"/>
    </row>
    <row r="291" spans="1:20" ht="15.6">
      <c r="A291" s="100"/>
      <c r="B291" s="101"/>
      <c r="C291" s="102"/>
      <c r="D291" s="102"/>
      <c r="E291" s="102"/>
      <c r="F291" s="102"/>
      <c r="G291" s="102"/>
      <c r="H291" s="102"/>
      <c r="I291" s="103">
        <f>I262+I264+I273+I278</f>
        <v>1576</v>
      </c>
      <c r="J291" s="103">
        <f t="shared" ref="J291:T291" si="93">J262+J265+J273+J278</f>
        <v>57.954000000000001</v>
      </c>
      <c r="K291" s="103">
        <f t="shared" si="93"/>
        <v>56.222000000000001</v>
      </c>
      <c r="L291" s="103">
        <f t="shared" si="93"/>
        <v>226.59299999999999</v>
      </c>
      <c r="M291" s="103">
        <f t="shared" si="93"/>
        <v>1712.1849999999999</v>
      </c>
      <c r="N291" s="103">
        <f t="shared" si="93"/>
        <v>26.109000000000002</v>
      </c>
      <c r="O291" s="103">
        <f t="shared" si="93"/>
        <v>1187</v>
      </c>
      <c r="P291" s="103">
        <f t="shared" si="93"/>
        <v>42.625000000000007</v>
      </c>
      <c r="Q291" s="103">
        <f t="shared" si="93"/>
        <v>34.182499999999997</v>
      </c>
      <c r="R291" s="103">
        <f t="shared" si="93"/>
        <v>173.7235</v>
      </c>
      <c r="S291" s="103">
        <f t="shared" si="93"/>
        <v>1208.58</v>
      </c>
      <c r="T291" s="104">
        <f t="shared" si="93"/>
        <v>16.496000000000002</v>
      </c>
    </row>
    <row r="292" spans="1:20" ht="11.25" customHeight="1">
      <c r="A292" s="226"/>
      <c r="B292" s="251"/>
      <c r="C292" s="251"/>
      <c r="D292" s="251"/>
      <c r="E292" s="251"/>
      <c r="F292" s="251"/>
      <c r="G292" s="251"/>
      <c r="H292" s="251"/>
      <c r="I292" s="251"/>
      <c r="J292" s="251"/>
      <c r="K292" s="251"/>
      <c r="L292" s="251"/>
      <c r="M292" s="251"/>
      <c r="N292" s="251"/>
      <c r="O292" s="251"/>
      <c r="P292" s="251"/>
      <c r="Q292" s="251"/>
      <c r="R292" s="251"/>
      <c r="S292" s="251"/>
      <c r="T292" s="228"/>
    </row>
    <row r="293" spans="1:20" ht="20.25" customHeight="1">
      <c r="A293" s="286" t="s">
        <v>144</v>
      </c>
      <c r="B293" s="287"/>
      <c r="C293" s="287"/>
      <c r="D293" s="287"/>
      <c r="E293" s="287"/>
      <c r="F293" s="287"/>
      <c r="G293" s="287"/>
      <c r="H293" s="287"/>
      <c r="I293" s="287"/>
      <c r="J293" s="287"/>
      <c r="K293" s="287"/>
      <c r="L293" s="287"/>
      <c r="M293" s="287"/>
      <c r="N293" s="287"/>
      <c r="O293" s="287"/>
      <c r="P293" s="287"/>
      <c r="Q293" s="287"/>
      <c r="R293" s="287"/>
      <c r="S293" s="287"/>
      <c r="T293" s="288"/>
    </row>
    <row r="294" spans="1:20" ht="17.25" customHeight="1">
      <c r="A294" s="248" t="s">
        <v>10</v>
      </c>
      <c r="B294" s="249"/>
      <c r="C294" s="249"/>
      <c r="D294" s="249"/>
      <c r="E294" s="249"/>
      <c r="F294" s="249"/>
      <c r="G294" s="249"/>
      <c r="H294" s="249"/>
      <c r="I294" s="249"/>
      <c r="J294" s="249"/>
      <c r="K294" s="249"/>
      <c r="L294" s="249"/>
      <c r="M294" s="249"/>
      <c r="N294" s="249"/>
      <c r="O294" s="249"/>
      <c r="P294" s="249"/>
      <c r="Q294" s="249"/>
      <c r="R294" s="249"/>
      <c r="S294" s="249"/>
      <c r="T294" s="250"/>
    </row>
    <row r="295" spans="1:20" ht="18" customHeight="1">
      <c r="A295" s="67" t="s">
        <v>145</v>
      </c>
      <c r="B295" s="12" t="s">
        <v>146</v>
      </c>
      <c r="C295" s="7">
        <v>100</v>
      </c>
      <c r="D295" s="8">
        <v>3.3</v>
      </c>
      <c r="E295" s="8">
        <v>2.4500000000000002</v>
      </c>
      <c r="F295" s="8">
        <v>20.6</v>
      </c>
      <c r="G295" s="8">
        <v>119.5</v>
      </c>
      <c r="H295" s="8">
        <v>5.65</v>
      </c>
      <c r="I295" s="9">
        <v>200</v>
      </c>
      <c r="J295" s="10">
        <f>D295/100*I295</f>
        <v>6.6000000000000005</v>
      </c>
      <c r="K295" s="10">
        <f>E295/100*I295</f>
        <v>4.9000000000000004</v>
      </c>
      <c r="L295" s="10">
        <f>F295/100*I295</f>
        <v>41.2</v>
      </c>
      <c r="M295" s="10">
        <f>G295/100*I295</f>
        <v>239</v>
      </c>
      <c r="N295" s="10">
        <f>H295/100*I295</f>
        <v>11.3</v>
      </c>
      <c r="O295" s="7">
        <v>150</v>
      </c>
      <c r="P295" s="8">
        <f>D295/100*O295</f>
        <v>4.95</v>
      </c>
      <c r="Q295" s="8">
        <f>E295/100*O295</f>
        <v>3.6750000000000003</v>
      </c>
      <c r="R295" s="8">
        <f>F295/100*O295</f>
        <v>30.900000000000002</v>
      </c>
      <c r="S295" s="11">
        <f>G295/100*O295</f>
        <v>179.25</v>
      </c>
      <c r="T295" s="68">
        <f>H295/100*O295</f>
        <v>8.4749999999999996</v>
      </c>
    </row>
    <row r="296" spans="1:20" ht="17.25" customHeight="1">
      <c r="A296" s="67" t="s">
        <v>39</v>
      </c>
      <c r="B296" s="12" t="s">
        <v>40</v>
      </c>
      <c r="C296" s="7">
        <v>100</v>
      </c>
      <c r="D296" s="8">
        <v>0.05</v>
      </c>
      <c r="E296" s="8">
        <v>0.02</v>
      </c>
      <c r="F296" s="8">
        <v>4.55</v>
      </c>
      <c r="G296" s="8">
        <v>12.5</v>
      </c>
      <c r="H296" s="8">
        <v>0</v>
      </c>
      <c r="I296" s="9">
        <v>200</v>
      </c>
      <c r="J296" s="10">
        <f>D296/100*I296</f>
        <v>0.1</v>
      </c>
      <c r="K296" s="10">
        <f>E296/100*I296</f>
        <v>0.04</v>
      </c>
      <c r="L296" s="10">
        <f>F296/100*I296</f>
        <v>9.1</v>
      </c>
      <c r="M296" s="10">
        <f>G296/100*I296</f>
        <v>25</v>
      </c>
      <c r="N296" s="10">
        <f>H296/100*I296</f>
        <v>0</v>
      </c>
      <c r="O296" s="7">
        <v>100</v>
      </c>
      <c r="P296" s="8">
        <f>D296/100*O296</f>
        <v>0.05</v>
      </c>
      <c r="Q296" s="8">
        <f>E296/100*O296</f>
        <v>0.02</v>
      </c>
      <c r="R296" s="8">
        <f>F296/100*O296</f>
        <v>4.55</v>
      </c>
      <c r="S296" s="11">
        <f>G296/100*O296</f>
        <v>12.5</v>
      </c>
      <c r="T296" s="68">
        <f>H296/100*O296</f>
        <v>0</v>
      </c>
    </row>
    <row r="297" spans="1:20" ht="15.6">
      <c r="A297" s="67">
        <v>88</v>
      </c>
      <c r="B297" s="6" t="s">
        <v>15</v>
      </c>
      <c r="C297" s="7">
        <v>100</v>
      </c>
      <c r="D297" s="8">
        <v>7.5</v>
      </c>
      <c r="E297" s="8">
        <v>2.9</v>
      </c>
      <c r="F297" s="8">
        <v>51.4</v>
      </c>
      <c r="G297" s="8">
        <v>262</v>
      </c>
      <c r="H297" s="8">
        <v>0</v>
      </c>
      <c r="I297" s="9">
        <v>40</v>
      </c>
      <c r="J297" s="10">
        <f>D297/100*I297</f>
        <v>3</v>
      </c>
      <c r="K297" s="10">
        <f>E297/100*I297</f>
        <v>1.1599999999999999</v>
      </c>
      <c r="L297" s="10">
        <f>F297/100*I297</f>
        <v>20.560000000000002</v>
      </c>
      <c r="M297" s="10">
        <f>G297/100*I297</f>
        <v>104.80000000000001</v>
      </c>
      <c r="N297" s="10">
        <f>H297/100*I297</f>
        <v>0</v>
      </c>
      <c r="O297" s="7">
        <v>30</v>
      </c>
      <c r="P297" s="8">
        <f>D297/100*O297</f>
        <v>2.25</v>
      </c>
      <c r="Q297" s="8">
        <f>E297/100*O297</f>
        <v>0.86999999999999988</v>
      </c>
      <c r="R297" s="8">
        <f>F297/100*O297</f>
        <v>15.42</v>
      </c>
      <c r="S297" s="11">
        <f>G297/100*O297</f>
        <v>78.600000000000009</v>
      </c>
      <c r="T297" s="68">
        <f>H297/100*O297</f>
        <v>0</v>
      </c>
    </row>
    <row r="298" spans="1:20" ht="15.6">
      <c r="A298" s="67" t="s">
        <v>41</v>
      </c>
      <c r="B298" s="6" t="s">
        <v>42</v>
      </c>
      <c r="C298" s="7">
        <v>100</v>
      </c>
      <c r="D298" s="8">
        <v>1</v>
      </c>
      <c r="E298" s="8">
        <v>72.5</v>
      </c>
      <c r="F298" s="8">
        <v>1.4</v>
      </c>
      <c r="G298" s="8">
        <v>662</v>
      </c>
      <c r="H298" s="8">
        <v>0</v>
      </c>
      <c r="I298" s="9">
        <v>7</v>
      </c>
      <c r="J298" s="10">
        <f>D298/100*I298</f>
        <v>7.0000000000000007E-2</v>
      </c>
      <c r="K298" s="10">
        <f>E298/100*I298</f>
        <v>5.0750000000000002</v>
      </c>
      <c r="L298" s="10">
        <f>F298/100*I298</f>
        <v>9.799999999999999E-2</v>
      </c>
      <c r="M298" s="10">
        <f>G298/100*I298</f>
        <v>46.34</v>
      </c>
      <c r="N298" s="10">
        <f>H298/100*I298</f>
        <v>0</v>
      </c>
      <c r="O298" s="7">
        <v>5</v>
      </c>
      <c r="P298" s="8">
        <f>D298/100*O298</f>
        <v>0.05</v>
      </c>
      <c r="Q298" s="8">
        <f>E298/100*O298</f>
        <v>3.625</v>
      </c>
      <c r="R298" s="8">
        <f>F298/100*O298</f>
        <v>6.9999999999999993E-2</v>
      </c>
      <c r="S298" s="11">
        <f>G298/100*O298</f>
        <v>33.1</v>
      </c>
      <c r="T298" s="68">
        <f>H298/100*O298</f>
        <v>0</v>
      </c>
    </row>
    <row r="299" spans="1:20" ht="15.6">
      <c r="A299" s="67"/>
      <c r="B299" s="6" t="s">
        <v>147</v>
      </c>
      <c r="C299" s="7">
        <v>100</v>
      </c>
      <c r="D299" s="8">
        <v>26</v>
      </c>
      <c r="E299" s="8">
        <v>26.1</v>
      </c>
      <c r="F299" s="8">
        <v>0</v>
      </c>
      <c r="G299" s="8">
        <v>344.6</v>
      </c>
      <c r="H299" s="8">
        <v>0.7</v>
      </c>
      <c r="I299" s="9">
        <v>16</v>
      </c>
      <c r="J299" s="10">
        <f>D299/100*I299</f>
        <v>4.16</v>
      </c>
      <c r="K299" s="10">
        <f>E299/100*I299</f>
        <v>4.1760000000000002</v>
      </c>
      <c r="L299" s="10">
        <f>F299/100*I299</f>
        <v>0</v>
      </c>
      <c r="M299" s="10">
        <f>G299/100*I299</f>
        <v>55.136000000000003</v>
      </c>
      <c r="N299" s="10">
        <f>H299/100*I299</f>
        <v>0.11199999999999999</v>
      </c>
      <c r="O299" s="7">
        <v>12</v>
      </c>
      <c r="P299" s="8">
        <f>D299/100*O299</f>
        <v>3.12</v>
      </c>
      <c r="Q299" s="8">
        <f>E299/100*O299</f>
        <v>3.1320000000000001</v>
      </c>
      <c r="R299" s="8">
        <f>F299/100*O299</f>
        <v>0</v>
      </c>
      <c r="S299" s="11">
        <f>G299/100*O299</f>
        <v>41.352000000000004</v>
      </c>
      <c r="T299" s="68">
        <f>H299/100*O299</f>
        <v>8.3999999999999991E-2</v>
      </c>
    </row>
    <row r="300" spans="1:20" ht="18.75" customHeight="1">
      <c r="A300" s="73"/>
      <c r="B300" s="13"/>
      <c r="C300" s="7"/>
      <c r="D300" s="7"/>
      <c r="E300" s="7"/>
      <c r="F300" s="7"/>
      <c r="G300" s="7"/>
      <c r="H300" s="7"/>
      <c r="I300" s="9">
        <f>I295+I296+I297+I298</f>
        <v>447</v>
      </c>
      <c r="J300" s="9">
        <f t="shared" ref="J300:T300" si="94">SUM(J295:J299)</f>
        <v>13.93</v>
      </c>
      <c r="K300" s="9">
        <f t="shared" si="94"/>
        <v>15.351000000000001</v>
      </c>
      <c r="L300" s="9">
        <f t="shared" si="94"/>
        <v>70.958000000000013</v>
      </c>
      <c r="M300" s="9">
        <f t="shared" si="94"/>
        <v>470.27600000000001</v>
      </c>
      <c r="N300" s="9">
        <f t="shared" si="94"/>
        <v>11.412000000000001</v>
      </c>
      <c r="O300" s="9">
        <f t="shared" si="94"/>
        <v>297</v>
      </c>
      <c r="P300" s="7">
        <f t="shared" si="94"/>
        <v>10.42</v>
      </c>
      <c r="Q300" s="7">
        <f t="shared" si="94"/>
        <v>11.322000000000001</v>
      </c>
      <c r="R300" s="7">
        <f t="shared" si="94"/>
        <v>50.940000000000005</v>
      </c>
      <c r="S300" s="14">
        <f t="shared" si="94"/>
        <v>344.80200000000002</v>
      </c>
      <c r="T300" s="74">
        <f t="shared" si="94"/>
        <v>8.5589999999999993</v>
      </c>
    </row>
    <row r="301" spans="1:20" ht="15.75" customHeight="1">
      <c r="A301" s="232" t="s">
        <v>18</v>
      </c>
      <c r="B301" s="233"/>
      <c r="C301" s="233"/>
      <c r="D301" s="233"/>
      <c r="E301" s="233"/>
      <c r="F301" s="233"/>
      <c r="G301" s="233"/>
      <c r="H301" s="233"/>
      <c r="I301" s="233"/>
      <c r="J301" s="233"/>
      <c r="K301" s="233"/>
      <c r="L301" s="233"/>
      <c r="M301" s="233"/>
      <c r="N301" s="233"/>
      <c r="O301" s="233"/>
      <c r="P301" s="233"/>
      <c r="Q301" s="233"/>
      <c r="R301" s="233"/>
      <c r="S301" s="233"/>
      <c r="T301" s="234"/>
    </row>
    <row r="302" spans="1:20" ht="14.25" customHeight="1">
      <c r="A302" s="67"/>
      <c r="B302" s="15" t="s">
        <v>110</v>
      </c>
      <c r="C302" s="7">
        <v>100</v>
      </c>
      <c r="D302" s="8">
        <v>1.5</v>
      </c>
      <c r="E302" s="8">
        <v>0.5</v>
      </c>
      <c r="F302" s="8">
        <v>21</v>
      </c>
      <c r="G302" s="8">
        <v>94.5</v>
      </c>
      <c r="H302" s="8">
        <v>10</v>
      </c>
      <c r="I302" s="9">
        <v>100</v>
      </c>
      <c r="J302" s="10">
        <f>D302/100*I302</f>
        <v>1.5</v>
      </c>
      <c r="K302" s="10">
        <f>E302/100*I302</f>
        <v>0.5</v>
      </c>
      <c r="L302" s="10">
        <f>F302/100*I302</f>
        <v>21</v>
      </c>
      <c r="M302" s="10">
        <f>G302/100*I302</f>
        <v>94.5</v>
      </c>
      <c r="N302" s="10">
        <f>H302/100*I302</f>
        <v>10</v>
      </c>
      <c r="O302" s="7">
        <v>100</v>
      </c>
      <c r="P302" s="8">
        <f>D302/100*O302</f>
        <v>1.5</v>
      </c>
      <c r="Q302" s="8">
        <f>E302/100*O302</f>
        <v>0.5</v>
      </c>
      <c r="R302" s="8">
        <f>F302/100*O302</f>
        <v>21</v>
      </c>
      <c r="S302" s="11">
        <f>G302/100*O302</f>
        <v>94.5</v>
      </c>
      <c r="T302" s="68">
        <f>H302/100*O302</f>
        <v>10</v>
      </c>
    </row>
    <row r="303" spans="1:20" ht="14.25" customHeight="1">
      <c r="A303" s="73"/>
      <c r="B303" s="13"/>
      <c r="C303" s="7"/>
      <c r="D303" s="7"/>
      <c r="E303" s="7"/>
      <c r="F303" s="7"/>
      <c r="G303" s="7"/>
      <c r="H303" s="7"/>
      <c r="I303" s="9">
        <f>I302</f>
        <v>100</v>
      </c>
      <c r="J303" s="9">
        <f>SUM(J302)</f>
        <v>1.5</v>
      </c>
      <c r="K303" s="9">
        <f>SUM(K302)</f>
        <v>0.5</v>
      </c>
      <c r="L303" s="9">
        <f>SUM(L302)</f>
        <v>21</v>
      </c>
      <c r="M303" s="9">
        <f>SUM(M302)</f>
        <v>94.5</v>
      </c>
      <c r="N303" s="9">
        <f>N302</f>
        <v>10</v>
      </c>
      <c r="O303" s="7">
        <f>O302</f>
        <v>100</v>
      </c>
      <c r="P303" s="7">
        <f>SUM(P302)</f>
        <v>1.5</v>
      </c>
      <c r="Q303" s="7">
        <f>SUM(Q302)</f>
        <v>0.5</v>
      </c>
      <c r="R303" s="7">
        <f>SUM(R302)</f>
        <v>21</v>
      </c>
      <c r="S303" s="14">
        <f>SUM(S302)</f>
        <v>94.5</v>
      </c>
      <c r="T303" s="74">
        <f>T302</f>
        <v>10</v>
      </c>
    </row>
    <row r="304" spans="1:20" ht="17.25" customHeight="1">
      <c r="A304" s="232" t="s">
        <v>20</v>
      </c>
      <c r="B304" s="233"/>
      <c r="C304" s="233"/>
      <c r="D304" s="233"/>
      <c r="E304" s="233"/>
      <c r="F304" s="233"/>
      <c r="G304" s="233"/>
      <c r="H304" s="233"/>
      <c r="I304" s="233"/>
      <c r="J304" s="233"/>
      <c r="K304" s="233"/>
      <c r="L304" s="233"/>
      <c r="M304" s="233"/>
      <c r="N304" s="233"/>
      <c r="O304" s="233"/>
      <c r="P304" s="233"/>
      <c r="Q304" s="233"/>
      <c r="R304" s="233"/>
      <c r="S304" s="233"/>
      <c r="T304" s="234"/>
    </row>
    <row r="305" spans="1:20" ht="15.6">
      <c r="A305" s="71" t="s">
        <v>43</v>
      </c>
      <c r="B305" s="60" t="s">
        <v>86</v>
      </c>
      <c r="C305" s="7">
        <v>100</v>
      </c>
      <c r="D305" s="8">
        <v>1</v>
      </c>
      <c r="E305" s="8">
        <v>4.5</v>
      </c>
      <c r="F305" s="8">
        <v>14.5</v>
      </c>
      <c r="G305" s="8">
        <v>100</v>
      </c>
      <c r="H305" s="8">
        <v>3.83</v>
      </c>
      <c r="I305" s="9">
        <v>50</v>
      </c>
      <c r="J305" s="10">
        <f t="shared" ref="J305:J311" si="95">D305/100*I305</f>
        <v>0.5</v>
      </c>
      <c r="K305" s="10">
        <f t="shared" ref="K305:K311" si="96">E305/100*I305</f>
        <v>2.25</v>
      </c>
      <c r="L305" s="10">
        <f t="shared" ref="L305:L311" si="97">F305/100*I305</f>
        <v>7.2499999999999991</v>
      </c>
      <c r="M305" s="10">
        <f t="shared" ref="M305:M311" si="98">G305/100*I305</f>
        <v>50</v>
      </c>
      <c r="N305" s="10">
        <f t="shared" ref="N305:N311" si="99">H305/100*I305</f>
        <v>1.915</v>
      </c>
      <c r="O305" s="7">
        <v>30</v>
      </c>
      <c r="P305" s="8">
        <f t="shared" ref="P305:P311" si="100">D305/100*O305</f>
        <v>0.3</v>
      </c>
      <c r="Q305" s="8">
        <f t="shared" ref="Q305:Q311" si="101">E305/100*O305</f>
        <v>1.3499999999999999</v>
      </c>
      <c r="R305" s="8">
        <f t="shared" ref="R305:R311" si="102">F305/100*O305</f>
        <v>4.3499999999999996</v>
      </c>
      <c r="S305" s="11">
        <f t="shared" ref="S305:S311" si="103">G305/100*O305</f>
        <v>30</v>
      </c>
      <c r="T305" s="68">
        <f t="shared" ref="T305:T311" si="104">H305/100*O305</f>
        <v>1.149</v>
      </c>
    </row>
    <row r="306" spans="1:20" ht="18" customHeight="1">
      <c r="A306" s="67" t="s">
        <v>149</v>
      </c>
      <c r="B306" s="12" t="s">
        <v>150</v>
      </c>
      <c r="C306" s="7">
        <v>100</v>
      </c>
      <c r="D306" s="8">
        <v>2</v>
      </c>
      <c r="E306" s="8">
        <v>1.85</v>
      </c>
      <c r="F306" s="8">
        <v>6.1</v>
      </c>
      <c r="G306" s="8">
        <v>54.2</v>
      </c>
      <c r="H306" s="8"/>
      <c r="I306" s="9">
        <v>180</v>
      </c>
      <c r="J306" s="10">
        <f t="shared" si="95"/>
        <v>3.6</v>
      </c>
      <c r="K306" s="10">
        <f t="shared" si="96"/>
        <v>3.3300000000000005</v>
      </c>
      <c r="L306" s="10">
        <f t="shared" si="97"/>
        <v>10.98</v>
      </c>
      <c r="M306" s="10">
        <f t="shared" si="98"/>
        <v>97.56</v>
      </c>
      <c r="N306" s="10">
        <f t="shared" si="99"/>
        <v>0</v>
      </c>
      <c r="O306" s="7">
        <v>150</v>
      </c>
      <c r="P306" s="8">
        <f t="shared" si="100"/>
        <v>3</v>
      </c>
      <c r="Q306" s="8">
        <f t="shared" si="101"/>
        <v>2.7750000000000004</v>
      </c>
      <c r="R306" s="8">
        <f t="shared" si="102"/>
        <v>9.15</v>
      </c>
      <c r="S306" s="11">
        <f t="shared" si="103"/>
        <v>81.300000000000011</v>
      </c>
      <c r="T306" s="68">
        <f t="shared" si="104"/>
        <v>0</v>
      </c>
    </row>
    <row r="307" spans="1:20" ht="17.25" customHeight="1">
      <c r="A307" s="67" t="s">
        <v>151</v>
      </c>
      <c r="B307" s="12" t="s">
        <v>152</v>
      </c>
      <c r="C307" s="7">
        <v>100</v>
      </c>
      <c r="D307" s="8">
        <v>15.73</v>
      </c>
      <c r="E307" s="8">
        <v>13.33</v>
      </c>
      <c r="F307" s="8">
        <v>18</v>
      </c>
      <c r="G307" s="8">
        <v>254.67</v>
      </c>
      <c r="H307" s="8">
        <v>3.79</v>
      </c>
      <c r="I307" s="9">
        <v>75</v>
      </c>
      <c r="J307" s="10">
        <f t="shared" si="95"/>
        <v>11.797499999999999</v>
      </c>
      <c r="K307" s="10">
        <f t="shared" si="96"/>
        <v>9.9975000000000005</v>
      </c>
      <c r="L307" s="10">
        <f t="shared" si="97"/>
        <v>13.5</v>
      </c>
      <c r="M307" s="10">
        <f t="shared" si="98"/>
        <v>191.0025</v>
      </c>
      <c r="N307" s="10">
        <f t="shared" si="99"/>
        <v>2.8425000000000002</v>
      </c>
      <c r="O307" s="7">
        <v>50</v>
      </c>
      <c r="P307" s="8">
        <f t="shared" si="100"/>
        <v>7.8650000000000002</v>
      </c>
      <c r="Q307" s="8">
        <f t="shared" si="101"/>
        <v>6.665</v>
      </c>
      <c r="R307" s="8">
        <f t="shared" si="102"/>
        <v>9</v>
      </c>
      <c r="S307" s="11">
        <f t="shared" si="103"/>
        <v>127.33499999999999</v>
      </c>
      <c r="T307" s="68">
        <f t="shared" si="104"/>
        <v>1.8950000000000002</v>
      </c>
    </row>
    <row r="308" spans="1:20" ht="17.25" customHeight="1">
      <c r="A308" s="67" t="s">
        <v>26</v>
      </c>
      <c r="B308" s="12" t="s">
        <v>27</v>
      </c>
      <c r="C308" s="7">
        <v>100</v>
      </c>
      <c r="D308" s="8">
        <v>2</v>
      </c>
      <c r="E308" s="8">
        <v>2.92</v>
      </c>
      <c r="F308" s="8">
        <v>19.62</v>
      </c>
      <c r="G308" s="8">
        <v>114.62</v>
      </c>
      <c r="H308" s="8"/>
      <c r="I308" s="9">
        <v>130</v>
      </c>
      <c r="J308" s="10">
        <f t="shared" si="95"/>
        <v>2.6</v>
      </c>
      <c r="K308" s="10">
        <f t="shared" si="96"/>
        <v>3.7959999999999998</v>
      </c>
      <c r="L308" s="10">
        <f t="shared" si="97"/>
        <v>25.506</v>
      </c>
      <c r="M308" s="10">
        <f t="shared" si="98"/>
        <v>149.006</v>
      </c>
      <c r="N308" s="10">
        <f t="shared" si="99"/>
        <v>0</v>
      </c>
      <c r="O308" s="7">
        <v>100</v>
      </c>
      <c r="P308" s="8">
        <f t="shared" si="100"/>
        <v>2</v>
      </c>
      <c r="Q308" s="8">
        <f t="shared" si="101"/>
        <v>2.92</v>
      </c>
      <c r="R308" s="8">
        <f t="shared" si="102"/>
        <v>19.62</v>
      </c>
      <c r="S308" s="11">
        <f t="shared" si="103"/>
        <v>114.62</v>
      </c>
      <c r="T308" s="68">
        <f t="shared" si="104"/>
        <v>0</v>
      </c>
    </row>
    <row r="309" spans="1:20" ht="15.6">
      <c r="A309" s="67" t="s">
        <v>51</v>
      </c>
      <c r="B309" s="12" t="s">
        <v>29</v>
      </c>
      <c r="C309" s="7">
        <v>100</v>
      </c>
      <c r="D309" s="8">
        <v>0.45</v>
      </c>
      <c r="E309" s="8">
        <v>0.02</v>
      </c>
      <c r="F309" s="8">
        <v>10.3</v>
      </c>
      <c r="G309" s="8">
        <v>44.5</v>
      </c>
      <c r="H309" s="8">
        <v>7.0000000000000007E-2</v>
      </c>
      <c r="I309" s="9">
        <v>200</v>
      </c>
      <c r="J309" s="10">
        <f t="shared" si="95"/>
        <v>0.90000000000000013</v>
      </c>
      <c r="K309" s="10">
        <f t="shared" si="96"/>
        <v>0.04</v>
      </c>
      <c r="L309" s="10">
        <f t="shared" si="97"/>
        <v>20.6</v>
      </c>
      <c r="M309" s="10">
        <f t="shared" si="98"/>
        <v>89</v>
      </c>
      <c r="N309" s="10">
        <f t="shared" si="99"/>
        <v>0.14000000000000001</v>
      </c>
      <c r="O309" s="7">
        <v>150</v>
      </c>
      <c r="P309" s="8">
        <f t="shared" si="100"/>
        <v>0.67500000000000004</v>
      </c>
      <c r="Q309" s="8">
        <f t="shared" si="101"/>
        <v>3.0000000000000002E-2</v>
      </c>
      <c r="R309" s="8">
        <f t="shared" si="102"/>
        <v>15.450000000000001</v>
      </c>
      <c r="S309" s="11">
        <f t="shared" si="103"/>
        <v>66.75</v>
      </c>
      <c r="T309" s="68">
        <f t="shared" si="104"/>
        <v>0.10500000000000001</v>
      </c>
    </row>
    <row r="310" spans="1:20" ht="15.6">
      <c r="A310" s="67" t="s">
        <v>31</v>
      </c>
      <c r="B310" s="12" t="s">
        <v>32</v>
      </c>
      <c r="C310" s="7">
        <v>100</v>
      </c>
      <c r="D310" s="8">
        <v>2.2000000000000002</v>
      </c>
      <c r="E310" s="8">
        <v>3</v>
      </c>
      <c r="F310" s="8">
        <v>7.6</v>
      </c>
      <c r="G310" s="8">
        <v>66</v>
      </c>
      <c r="H310" s="8">
        <v>2.7</v>
      </c>
      <c r="I310" s="9">
        <v>50</v>
      </c>
      <c r="J310" s="10">
        <f t="shared" si="95"/>
        <v>1.1000000000000001</v>
      </c>
      <c r="K310" s="10">
        <f t="shared" si="96"/>
        <v>1.5</v>
      </c>
      <c r="L310" s="10">
        <f t="shared" si="97"/>
        <v>3.8</v>
      </c>
      <c r="M310" s="10">
        <f t="shared" si="98"/>
        <v>33</v>
      </c>
      <c r="N310" s="10">
        <f t="shared" si="99"/>
        <v>1.35</v>
      </c>
      <c r="O310" s="7">
        <v>30</v>
      </c>
      <c r="P310" s="8">
        <f t="shared" si="100"/>
        <v>0.66</v>
      </c>
      <c r="Q310" s="8">
        <f t="shared" si="101"/>
        <v>0.89999999999999991</v>
      </c>
      <c r="R310" s="8">
        <f t="shared" si="102"/>
        <v>2.2799999999999998</v>
      </c>
      <c r="S310" s="11">
        <f t="shared" si="103"/>
        <v>19.8</v>
      </c>
      <c r="T310" s="68">
        <f t="shared" si="104"/>
        <v>0.81</v>
      </c>
    </row>
    <row r="311" spans="1:20" ht="15.6">
      <c r="A311" s="67">
        <v>89</v>
      </c>
      <c r="B311" s="12" t="s">
        <v>73</v>
      </c>
      <c r="C311" s="7">
        <v>100</v>
      </c>
      <c r="D311" s="8">
        <v>6.6</v>
      </c>
      <c r="E311" s="8">
        <v>1.2</v>
      </c>
      <c r="F311" s="8">
        <v>33.4</v>
      </c>
      <c r="G311" s="8">
        <v>181</v>
      </c>
      <c r="H311" s="8">
        <v>0</v>
      </c>
      <c r="I311" s="9">
        <v>40</v>
      </c>
      <c r="J311" s="10">
        <f t="shared" si="95"/>
        <v>2.64</v>
      </c>
      <c r="K311" s="10">
        <f t="shared" si="96"/>
        <v>0.48</v>
      </c>
      <c r="L311" s="10">
        <f t="shared" si="97"/>
        <v>13.36</v>
      </c>
      <c r="M311" s="10">
        <f t="shared" si="98"/>
        <v>72.400000000000006</v>
      </c>
      <c r="N311" s="10">
        <f t="shared" si="99"/>
        <v>0</v>
      </c>
      <c r="O311" s="7">
        <v>30</v>
      </c>
      <c r="P311" s="8">
        <f t="shared" si="100"/>
        <v>1.98</v>
      </c>
      <c r="Q311" s="8">
        <f t="shared" si="101"/>
        <v>0.36</v>
      </c>
      <c r="R311" s="8">
        <f t="shared" si="102"/>
        <v>10.02</v>
      </c>
      <c r="S311" s="11">
        <f t="shared" si="103"/>
        <v>54.300000000000004</v>
      </c>
      <c r="T311" s="68">
        <f t="shared" si="104"/>
        <v>0</v>
      </c>
    </row>
    <row r="312" spans="1:20" ht="15.6">
      <c r="A312" s="73"/>
      <c r="B312" s="13"/>
      <c r="C312" s="7"/>
      <c r="D312" s="7"/>
      <c r="E312" s="7"/>
      <c r="F312" s="7"/>
      <c r="G312" s="7"/>
      <c r="H312" s="7"/>
      <c r="I312" s="9">
        <f>I305+I306+I307+I308+I309+I310+I311</f>
        <v>725</v>
      </c>
      <c r="J312" s="9">
        <f t="shared" ref="J312:T312" si="105">J305+J306+J308+J309+J310+J311</f>
        <v>11.34</v>
      </c>
      <c r="K312" s="9">
        <f t="shared" si="105"/>
        <v>11.395999999999999</v>
      </c>
      <c r="L312" s="9">
        <f t="shared" si="105"/>
        <v>81.496000000000009</v>
      </c>
      <c r="M312" s="9">
        <f t="shared" si="105"/>
        <v>490.96600000000001</v>
      </c>
      <c r="N312" s="9">
        <f t="shared" si="105"/>
        <v>3.4050000000000002</v>
      </c>
      <c r="O312" s="9">
        <f t="shared" si="105"/>
        <v>490</v>
      </c>
      <c r="P312" s="9">
        <f t="shared" si="105"/>
        <v>8.6150000000000002</v>
      </c>
      <c r="Q312" s="9">
        <f t="shared" si="105"/>
        <v>8.3349999999999991</v>
      </c>
      <c r="R312" s="9">
        <f t="shared" si="105"/>
        <v>60.870000000000005</v>
      </c>
      <c r="S312" s="9">
        <f t="shared" si="105"/>
        <v>366.77000000000004</v>
      </c>
      <c r="T312" s="89">
        <f t="shared" si="105"/>
        <v>2.0640000000000001</v>
      </c>
    </row>
    <row r="313" spans="1:20" ht="15.75" customHeight="1">
      <c r="A313" s="217" t="s">
        <v>33</v>
      </c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6"/>
    </row>
    <row r="314" spans="1:20" ht="16.5" customHeight="1">
      <c r="A314" s="67"/>
      <c r="B314" s="15" t="s">
        <v>153</v>
      </c>
      <c r="C314" s="7">
        <v>100</v>
      </c>
      <c r="D314" s="8">
        <v>7.5</v>
      </c>
      <c r="E314" s="8">
        <v>11.8</v>
      </c>
      <c r="F314" s="8">
        <v>74.900000000000006</v>
      </c>
      <c r="G314" s="8">
        <v>417</v>
      </c>
      <c r="H314" s="8">
        <v>0</v>
      </c>
      <c r="I314" s="9">
        <v>60</v>
      </c>
      <c r="J314" s="10">
        <f>D314/100*I314</f>
        <v>4.5</v>
      </c>
      <c r="K314" s="10">
        <f>E314/100*I314</f>
        <v>7.08</v>
      </c>
      <c r="L314" s="10">
        <f>F314/100*I314</f>
        <v>44.940000000000005</v>
      </c>
      <c r="M314" s="10">
        <f>G314/100*I314</f>
        <v>250.2</v>
      </c>
      <c r="N314" s="10">
        <f>H314/100*I314</f>
        <v>0</v>
      </c>
      <c r="O314" s="7">
        <v>50</v>
      </c>
      <c r="P314" s="8">
        <f>D314/100*O314</f>
        <v>3.75</v>
      </c>
      <c r="Q314" s="8">
        <f>E314/100*O314</f>
        <v>5.9</v>
      </c>
      <c r="R314" s="8">
        <f>F314/100*O314</f>
        <v>37.450000000000003</v>
      </c>
      <c r="S314" s="11">
        <f>G314/100*O314</f>
        <v>208.5</v>
      </c>
      <c r="T314" s="68">
        <f>H314/100*O314</f>
        <v>0</v>
      </c>
    </row>
    <row r="315" spans="1:20" ht="15.6">
      <c r="A315" s="67" t="s">
        <v>16</v>
      </c>
      <c r="B315" s="12" t="s">
        <v>17</v>
      </c>
      <c r="C315" s="7">
        <v>100</v>
      </c>
      <c r="D315" s="8">
        <v>1.4</v>
      </c>
      <c r="E315" s="8">
        <v>1.1000000000000001</v>
      </c>
      <c r="F315" s="8">
        <v>7.4</v>
      </c>
      <c r="G315" s="8">
        <v>43.5</v>
      </c>
      <c r="H315" s="8">
        <v>0.26</v>
      </c>
      <c r="I315" s="9">
        <v>200</v>
      </c>
      <c r="J315" s="10">
        <f>D315/100*I315</f>
        <v>2.8</v>
      </c>
      <c r="K315" s="10">
        <f>E315/100*I315</f>
        <v>2.2000000000000002</v>
      </c>
      <c r="L315" s="10">
        <f>F315/100*I315</f>
        <v>14.800000000000002</v>
      </c>
      <c r="M315" s="10">
        <f>G315/100*I315</f>
        <v>87</v>
      </c>
      <c r="N315" s="10">
        <f>H315/100*I315</f>
        <v>0.52</v>
      </c>
      <c r="O315" s="7">
        <v>150</v>
      </c>
      <c r="P315" s="8">
        <f>D315/100*O315</f>
        <v>2.0999999999999996</v>
      </c>
      <c r="Q315" s="8">
        <f>E315/100*O315</f>
        <v>1.6500000000000001</v>
      </c>
      <c r="R315" s="8">
        <f>F315/100*O315</f>
        <v>11.100000000000001</v>
      </c>
      <c r="S315" s="11">
        <f>G315/100*O315</f>
        <v>65.25</v>
      </c>
      <c r="T315" s="68">
        <f>H315/100*O315</f>
        <v>0.38999999999999996</v>
      </c>
    </row>
    <row r="316" spans="1:20" ht="15.6">
      <c r="A316" s="67" t="s">
        <v>154</v>
      </c>
      <c r="B316" s="12" t="s">
        <v>155</v>
      </c>
      <c r="C316" s="7">
        <v>100</v>
      </c>
      <c r="D316" s="8">
        <v>5.67</v>
      </c>
      <c r="E316" s="8">
        <v>5.33</v>
      </c>
      <c r="F316" s="8">
        <v>29</v>
      </c>
      <c r="G316" s="8">
        <v>182.67</v>
      </c>
      <c r="H316" s="8">
        <v>1.47</v>
      </c>
      <c r="I316" s="9">
        <v>120</v>
      </c>
      <c r="J316" s="10">
        <f>D316/C316*I316</f>
        <v>6.8040000000000003</v>
      </c>
      <c r="K316" s="10">
        <f>E316/C316*I316</f>
        <v>6.3959999999999999</v>
      </c>
      <c r="L316" s="10">
        <f>F316/C316*I316</f>
        <v>34.799999999999997</v>
      </c>
      <c r="M316" s="10">
        <f>G316/C316*I316</f>
        <v>219.20399999999998</v>
      </c>
      <c r="N316" s="10">
        <f>H316/C316*I316</f>
        <v>1.764</v>
      </c>
      <c r="O316" s="7"/>
      <c r="P316" s="8"/>
      <c r="Q316" s="8"/>
      <c r="R316" s="8"/>
      <c r="S316" s="11"/>
      <c r="T316" s="68"/>
    </row>
    <row r="317" spans="1:20" ht="15.6">
      <c r="A317" s="73"/>
      <c r="B317" s="13"/>
      <c r="C317" s="7"/>
      <c r="D317" s="7"/>
      <c r="E317" s="7"/>
      <c r="F317" s="7"/>
      <c r="G317" s="7"/>
      <c r="H317" s="7"/>
      <c r="I317" s="9">
        <f t="shared" ref="I317:N317" si="106">SUM(I314:I316)</f>
        <v>380</v>
      </c>
      <c r="J317" s="9">
        <f t="shared" si="106"/>
        <v>14.103999999999999</v>
      </c>
      <c r="K317" s="9">
        <f t="shared" si="106"/>
        <v>15.676000000000002</v>
      </c>
      <c r="L317" s="9">
        <f t="shared" si="106"/>
        <v>94.54</v>
      </c>
      <c r="M317" s="9">
        <f t="shared" si="106"/>
        <v>556.404</v>
      </c>
      <c r="N317" s="9">
        <f t="shared" si="106"/>
        <v>2.2839999999999998</v>
      </c>
      <c r="O317" s="9">
        <f t="shared" ref="O317:T317" si="107">SUM(O314:O315)</f>
        <v>200</v>
      </c>
      <c r="P317" s="7">
        <f t="shared" si="107"/>
        <v>5.85</v>
      </c>
      <c r="Q317" s="7">
        <f t="shared" si="107"/>
        <v>7.5500000000000007</v>
      </c>
      <c r="R317" s="7">
        <f t="shared" si="107"/>
        <v>48.550000000000004</v>
      </c>
      <c r="S317" s="14">
        <f t="shared" si="107"/>
        <v>273.75</v>
      </c>
      <c r="T317" s="74">
        <f t="shared" si="107"/>
        <v>0.38999999999999996</v>
      </c>
    </row>
    <row r="318" spans="1:20" ht="11.25" hidden="1" customHeight="1">
      <c r="A318" s="67"/>
      <c r="B318" s="15"/>
      <c r="C318" s="7"/>
      <c r="D318" s="8"/>
      <c r="E318" s="8"/>
      <c r="F318" s="8"/>
      <c r="G318" s="8"/>
      <c r="H318" s="8"/>
      <c r="I318" s="9"/>
      <c r="J318" s="10"/>
      <c r="K318" s="10"/>
      <c r="L318" s="10"/>
      <c r="M318" s="10"/>
      <c r="N318" s="10"/>
      <c r="O318" s="7"/>
      <c r="P318" s="8"/>
      <c r="Q318" s="8"/>
      <c r="R318" s="8"/>
      <c r="S318" s="11"/>
      <c r="T318" s="68"/>
    </row>
    <row r="319" spans="1:20" ht="6" hidden="1" customHeight="1">
      <c r="A319" s="67"/>
      <c r="B319" s="15"/>
      <c r="C319" s="7"/>
      <c r="D319" s="8"/>
      <c r="E319" s="8"/>
      <c r="F319" s="8"/>
      <c r="G319" s="8"/>
      <c r="H319" s="8"/>
      <c r="I319" s="9"/>
      <c r="J319" s="10"/>
      <c r="K319" s="10"/>
      <c r="L319" s="10"/>
      <c r="M319" s="10"/>
      <c r="N319" s="10"/>
      <c r="O319" s="7"/>
      <c r="P319" s="8"/>
      <c r="Q319" s="8"/>
      <c r="R319" s="8"/>
      <c r="S319" s="11"/>
      <c r="T319" s="68"/>
    </row>
    <row r="320" spans="1:20" ht="11.25" hidden="1" customHeight="1">
      <c r="A320" s="67"/>
      <c r="B320" s="15"/>
      <c r="C320" s="7"/>
      <c r="D320" s="8"/>
      <c r="E320" s="8"/>
      <c r="F320" s="8"/>
      <c r="G320" s="8"/>
      <c r="H320" s="8"/>
      <c r="I320" s="9"/>
      <c r="J320" s="10"/>
      <c r="K320" s="10"/>
      <c r="L320" s="10"/>
      <c r="M320" s="10"/>
      <c r="N320" s="10"/>
      <c r="O320" s="7"/>
      <c r="P320" s="8"/>
      <c r="Q320" s="8"/>
      <c r="R320" s="8"/>
      <c r="S320" s="11"/>
      <c r="T320" s="68"/>
    </row>
    <row r="321" spans="1:20" ht="11.25" hidden="1" customHeight="1">
      <c r="A321" s="67"/>
      <c r="B321" s="15"/>
      <c r="C321" s="7"/>
      <c r="D321" s="8"/>
      <c r="E321" s="8"/>
      <c r="F321" s="8"/>
      <c r="G321" s="8"/>
      <c r="H321" s="8"/>
      <c r="I321" s="9"/>
      <c r="J321" s="10"/>
      <c r="K321" s="10"/>
      <c r="L321" s="10"/>
      <c r="M321" s="10"/>
      <c r="N321" s="10"/>
      <c r="O321" s="7"/>
      <c r="P321" s="8"/>
      <c r="Q321" s="8"/>
      <c r="R321" s="8"/>
      <c r="S321" s="11"/>
      <c r="T321" s="68"/>
    </row>
    <row r="322" spans="1:20" ht="11.25" hidden="1" customHeight="1">
      <c r="A322" s="67"/>
      <c r="B322" s="15"/>
      <c r="C322" s="7"/>
      <c r="D322" s="8"/>
      <c r="E322" s="8"/>
      <c r="F322" s="8"/>
      <c r="G322" s="8"/>
      <c r="H322" s="8"/>
      <c r="I322" s="9"/>
      <c r="J322" s="10"/>
      <c r="K322" s="10"/>
      <c r="L322" s="10"/>
      <c r="M322" s="10"/>
      <c r="N322" s="10"/>
      <c r="O322" s="7"/>
      <c r="P322" s="8"/>
      <c r="Q322" s="8"/>
      <c r="R322" s="8"/>
      <c r="S322" s="11"/>
      <c r="T322" s="68"/>
    </row>
    <row r="323" spans="1:20" ht="11.25" hidden="1" customHeight="1">
      <c r="A323" s="67"/>
      <c r="B323" s="15"/>
      <c r="C323" s="7"/>
      <c r="D323" s="8"/>
      <c r="E323" s="8"/>
      <c r="F323" s="8"/>
      <c r="G323" s="8"/>
      <c r="H323" s="8"/>
      <c r="I323" s="9"/>
      <c r="J323" s="10"/>
      <c r="K323" s="10"/>
      <c r="L323" s="10"/>
      <c r="M323" s="10"/>
      <c r="N323" s="10"/>
      <c r="O323" s="7"/>
      <c r="P323" s="8"/>
      <c r="Q323" s="8"/>
      <c r="R323" s="8"/>
      <c r="S323" s="11"/>
      <c r="T323" s="68"/>
    </row>
    <row r="324" spans="1:20" ht="11.25" hidden="1" customHeight="1">
      <c r="A324" s="73"/>
      <c r="B324" s="13"/>
      <c r="C324" s="7"/>
      <c r="D324" s="7"/>
      <c r="E324" s="7"/>
      <c r="F324" s="7"/>
      <c r="G324" s="7"/>
      <c r="H324" s="7"/>
      <c r="I324" s="9"/>
      <c r="J324" s="9"/>
      <c r="K324" s="9"/>
      <c r="L324" s="9"/>
      <c r="M324" s="9"/>
      <c r="N324" s="9"/>
      <c r="O324" s="7"/>
      <c r="P324" s="7"/>
      <c r="Q324" s="7"/>
      <c r="R324" s="7"/>
      <c r="S324" s="14"/>
      <c r="T324" s="74"/>
    </row>
    <row r="325" spans="1:20" ht="11.25" hidden="1" customHeight="1">
      <c r="A325" s="255"/>
      <c r="B325" s="256"/>
      <c r="C325" s="256"/>
      <c r="D325" s="256"/>
      <c r="E325" s="256"/>
      <c r="F325" s="256"/>
      <c r="G325" s="256"/>
      <c r="H325" s="256"/>
      <c r="I325" s="256"/>
      <c r="J325" s="256"/>
      <c r="K325" s="256"/>
      <c r="L325" s="256"/>
      <c r="M325" s="256"/>
      <c r="N325" s="256"/>
      <c r="O325" s="256"/>
      <c r="P325" s="256"/>
      <c r="Q325" s="256"/>
      <c r="R325" s="256"/>
      <c r="S325" s="292"/>
      <c r="T325" s="77"/>
    </row>
    <row r="326" spans="1:20" ht="11.25" hidden="1" customHeight="1">
      <c r="A326" s="67"/>
      <c r="B326" s="15"/>
      <c r="C326" s="7"/>
      <c r="D326" s="8"/>
      <c r="E326" s="8"/>
      <c r="F326" s="8"/>
      <c r="G326" s="8"/>
      <c r="H326" s="8"/>
      <c r="I326" s="9"/>
      <c r="J326" s="10"/>
      <c r="K326" s="10"/>
      <c r="L326" s="10"/>
      <c r="M326" s="10"/>
      <c r="N326" s="10"/>
      <c r="O326" s="7"/>
      <c r="P326" s="8"/>
      <c r="Q326" s="8"/>
      <c r="R326" s="8"/>
      <c r="S326" s="11"/>
      <c r="T326" s="68"/>
    </row>
    <row r="327" spans="1:20" ht="11.25" hidden="1" customHeight="1">
      <c r="A327" s="67"/>
      <c r="B327" s="15"/>
      <c r="C327" s="7"/>
      <c r="D327" s="8"/>
      <c r="E327" s="8"/>
      <c r="F327" s="8"/>
      <c r="G327" s="8"/>
      <c r="H327" s="8"/>
      <c r="I327" s="9"/>
      <c r="J327" s="10"/>
      <c r="K327" s="10"/>
      <c r="L327" s="10"/>
      <c r="M327" s="10"/>
      <c r="N327" s="10"/>
      <c r="O327" s="7"/>
      <c r="P327" s="8"/>
      <c r="Q327" s="8"/>
      <c r="R327" s="8"/>
      <c r="S327" s="11"/>
      <c r="T327" s="68"/>
    </row>
    <row r="328" spans="1:20" ht="11.25" hidden="1" customHeight="1">
      <c r="A328" s="73"/>
      <c r="B328" s="13"/>
      <c r="C328" s="7"/>
      <c r="D328" s="7"/>
      <c r="E328" s="7"/>
      <c r="F328" s="7"/>
      <c r="G328" s="7"/>
      <c r="H328" s="7"/>
      <c r="I328" s="9"/>
      <c r="J328" s="9"/>
      <c r="K328" s="9"/>
      <c r="L328" s="9"/>
      <c r="M328" s="9"/>
      <c r="N328" s="9"/>
      <c r="O328" s="7"/>
      <c r="P328" s="7"/>
      <c r="Q328" s="7"/>
      <c r="R328" s="7"/>
      <c r="S328" s="14"/>
      <c r="T328" s="74"/>
    </row>
    <row r="329" spans="1:20" ht="11.25" hidden="1" customHeight="1">
      <c r="A329" s="80"/>
      <c r="B329" s="26"/>
      <c r="C329" s="27"/>
      <c r="D329" s="27"/>
      <c r="E329" s="27"/>
      <c r="F329" s="27"/>
      <c r="G329" s="27"/>
      <c r="H329" s="27"/>
      <c r="I329" s="28"/>
      <c r="J329" s="28">
        <f>J328+J324+J317+J312+J302+J300</f>
        <v>40.873999999999995</v>
      </c>
      <c r="K329" s="28">
        <f>K328+K324+K317+K312+K302+K300</f>
        <v>42.923000000000002</v>
      </c>
      <c r="L329" s="28">
        <f>L328+L324+L317+L312+L302+L300</f>
        <v>267.99400000000003</v>
      </c>
      <c r="M329" s="28">
        <f>M328+M324+M317+M312+M302+M300</f>
        <v>1612.146</v>
      </c>
      <c r="N329" s="28"/>
      <c r="O329" s="28"/>
      <c r="P329" s="28">
        <f>P328+P324+P317+P312+P302+P300</f>
        <v>26.384999999999998</v>
      </c>
      <c r="Q329" s="28">
        <f>Q328+Q324+Q317+Q312+Q302+Q300</f>
        <v>27.707000000000001</v>
      </c>
      <c r="R329" s="28">
        <f>R328+R324+R317+R312+R302+R300</f>
        <v>181.36</v>
      </c>
      <c r="S329" s="30">
        <f>S328+S324+S317+S312+S302+S300</f>
        <v>1079.8220000000001</v>
      </c>
      <c r="T329" s="81"/>
    </row>
    <row r="330" spans="1:20" ht="15" customHeight="1">
      <c r="A330" s="100"/>
      <c r="B330" s="101"/>
      <c r="C330" s="102"/>
      <c r="D330" s="102"/>
      <c r="E330" s="102"/>
      <c r="F330" s="102"/>
      <c r="G330" s="102"/>
      <c r="H330" s="102"/>
      <c r="I330" s="103">
        <f>I300+I302+I312+I317</f>
        <v>1652</v>
      </c>
      <c r="J330" s="103">
        <f>J300+J302+J312+J317</f>
        <v>40.873999999999995</v>
      </c>
      <c r="K330" s="103">
        <f>K300+K302+K312+K317</f>
        <v>42.923000000000002</v>
      </c>
      <c r="L330" s="103">
        <f>L300+L302+L312+L317</f>
        <v>267.99400000000003</v>
      </c>
      <c r="M330" s="103">
        <f>M300+M303+M312+M317</f>
        <v>1612.1460000000002</v>
      </c>
      <c r="N330" s="103">
        <f t="shared" ref="N330:T330" si="108">N300+N302+N312+N317</f>
        <v>27.100999999999999</v>
      </c>
      <c r="O330" s="103">
        <f t="shared" si="108"/>
        <v>1087</v>
      </c>
      <c r="P330" s="103">
        <f t="shared" si="108"/>
        <v>26.384999999999998</v>
      </c>
      <c r="Q330" s="103">
        <f t="shared" si="108"/>
        <v>27.707000000000001</v>
      </c>
      <c r="R330" s="103">
        <f t="shared" si="108"/>
        <v>181.36</v>
      </c>
      <c r="S330" s="103">
        <f t="shared" si="108"/>
        <v>1079.8220000000001</v>
      </c>
      <c r="T330" s="104">
        <f t="shared" si="108"/>
        <v>21.012999999999998</v>
      </c>
    </row>
    <row r="331" spans="1:20" ht="14.25" customHeight="1">
      <c r="A331" s="226"/>
      <c r="B331" s="251"/>
      <c r="C331" s="251"/>
      <c r="D331" s="251"/>
      <c r="E331" s="251"/>
      <c r="F331" s="251"/>
      <c r="G331" s="251"/>
      <c r="H331" s="251"/>
      <c r="I331" s="251"/>
      <c r="J331" s="251"/>
      <c r="K331" s="251"/>
      <c r="L331" s="251"/>
      <c r="M331" s="251"/>
      <c r="N331" s="251"/>
      <c r="O331" s="251"/>
      <c r="P331" s="251"/>
      <c r="Q331" s="251"/>
      <c r="R331" s="251"/>
      <c r="S331" s="251"/>
      <c r="T331" s="228"/>
    </row>
    <row r="332" spans="1:20" ht="20.25" customHeight="1">
      <c r="A332" s="286" t="s">
        <v>156</v>
      </c>
      <c r="B332" s="287"/>
      <c r="C332" s="287"/>
      <c r="D332" s="287"/>
      <c r="E332" s="287"/>
      <c r="F332" s="287"/>
      <c r="G332" s="287"/>
      <c r="H332" s="287"/>
      <c r="I332" s="287"/>
      <c r="J332" s="287"/>
      <c r="K332" s="287"/>
      <c r="L332" s="287"/>
      <c r="M332" s="287"/>
      <c r="N332" s="287"/>
      <c r="O332" s="287"/>
      <c r="P332" s="287"/>
      <c r="Q332" s="287"/>
      <c r="R332" s="287"/>
      <c r="S332" s="287"/>
      <c r="T332" s="288"/>
    </row>
    <row r="333" spans="1:20" ht="18.75" customHeight="1">
      <c r="A333" s="248" t="s">
        <v>10</v>
      </c>
      <c r="B333" s="249"/>
      <c r="C333" s="249"/>
      <c r="D333" s="249"/>
      <c r="E333" s="249"/>
      <c r="F333" s="249"/>
      <c r="G333" s="249"/>
      <c r="H333" s="249"/>
      <c r="I333" s="249"/>
      <c r="J333" s="249"/>
      <c r="K333" s="249"/>
      <c r="L333" s="249"/>
      <c r="M333" s="249"/>
      <c r="N333" s="249"/>
      <c r="O333" s="249"/>
      <c r="P333" s="249"/>
      <c r="Q333" s="249"/>
      <c r="R333" s="249"/>
      <c r="S333" s="249"/>
      <c r="T333" s="250"/>
    </row>
    <row r="334" spans="1:20" ht="15.75" customHeight="1">
      <c r="A334" s="67" t="s">
        <v>35</v>
      </c>
      <c r="B334" s="12" t="s">
        <v>36</v>
      </c>
      <c r="C334" s="7">
        <v>100</v>
      </c>
      <c r="D334" s="8">
        <v>9.67</v>
      </c>
      <c r="E334" s="8">
        <v>15.33</v>
      </c>
      <c r="F334" s="8">
        <v>1.78</v>
      </c>
      <c r="G334" s="8">
        <v>183.33</v>
      </c>
      <c r="H334" s="8">
        <v>0.14000000000000001</v>
      </c>
      <c r="I334" s="9">
        <v>90</v>
      </c>
      <c r="J334" s="10">
        <f>D334/100*I334</f>
        <v>8.7029999999999994</v>
      </c>
      <c r="K334" s="10">
        <f>E334/100*I334</f>
        <v>13.796999999999999</v>
      </c>
      <c r="L334" s="10">
        <f>F334/100*I334</f>
        <v>1.6020000000000001</v>
      </c>
      <c r="M334" s="10">
        <f>G334/100*I334</f>
        <v>164.99700000000001</v>
      </c>
      <c r="N334" s="10">
        <f>H334/100*I334</f>
        <v>0.12600000000000003</v>
      </c>
      <c r="O334" s="7">
        <v>60</v>
      </c>
      <c r="P334" s="8">
        <f>D334/100*O334</f>
        <v>5.8019999999999996</v>
      </c>
      <c r="Q334" s="8">
        <f>E334/100*O334</f>
        <v>9.1980000000000004</v>
      </c>
      <c r="R334" s="8">
        <f>F334/100*O334</f>
        <v>1.0680000000000001</v>
      </c>
      <c r="S334" s="11">
        <f>G334/100*O334</f>
        <v>109.998</v>
      </c>
      <c r="T334" s="68">
        <f>H334/100*O334</f>
        <v>8.4000000000000019E-2</v>
      </c>
    </row>
    <row r="335" spans="1:20" ht="14.25" customHeight="1">
      <c r="A335" s="67">
        <v>88</v>
      </c>
      <c r="B335" s="6" t="s">
        <v>15</v>
      </c>
      <c r="C335" s="7">
        <v>100</v>
      </c>
      <c r="D335" s="8">
        <v>7.5</v>
      </c>
      <c r="E335" s="8">
        <v>2.9</v>
      </c>
      <c r="F335" s="8">
        <v>51.4</v>
      </c>
      <c r="G335" s="8">
        <v>262</v>
      </c>
      <c r="H335" s="8">
        <v>0</v>
      </c>
      <c r="I335" s="9">
        <v>30</v>
      </c>
      <c r="J335" s="10">
        <f>D335/100*I335</f>
        <v>2.25</v>
      </c>
      <c r="K335" s="10">
        <f>E335/100*I335</f>
        <v>0.86999999999999988</v>
      </c>
      <c r="L335" s="10">
        <f>F335/100*I335</f>
        <v>15.42</v>
      </c>
      <c r="M335" s="10">
        <f>G335/100*I335</f>
        <v>78.600000000000009</v>
      </c>
      <c r="N335" s="10">
        <f>H335/100*I335</f>
        <v>0</v>
      </c>
      <c r="O335" s="7">
        <v>30</v>
      </c>
      <c r="P335" s="8">
        <f>D335/100*O335</f>
        <v>2.25</v>
      </c>
      <c r="Q335" s="8">
        <f>E335/100*O335</f>
        <v>0.86999999999999988</v>
      </c>
      <c r="R335" s="8">
        <f>F335/100*O335</f>
        <v>15.42</v>
      </c>
      <c r="S335" s="11">
        <f>G335/100*O335</f>
        <v>78.600000000000009</v>
      </c>
      <c r="T335" s="68">
        <f>H335/100*O335</f>
        <v>0</v>
      </c>
    </row>
    <row r="336" spans="1:20" ht="15.6" hidden="1">
      <c r="A336" s="67">
        <v>209</v>
      </c>
      <c r="B336" s="12" t="s">
        <v>96</v>
      </c>
      <c r="C336" s="7">
        <v>100</v>
      </c>
      <c r="D336" s="8">
        <v>0.12</v>
      </c>
      <c r="E336" s="8">
        <v>0</v>
      </c>
      <c r="F336" s="8">
        <v>5.85</v>
      </c>
      <c r="G336" s="8">
        <v>23.85</v>
      </c>
      <c r="H336" s="8"/>
      <c r="I336" s="9">
        <v>20</v>
      </c>
      <c r="J336" s="10">
        <f>D336/100*I336</f>
        <v>2.3999999999999997E-2</v>
      </c>
      <c r="K336" s="10">
        <f>E336/100*I336</f>
        <v>0</v>
      </c>
      <c r="L336" s="10">
        <f>F336/100*I336</f>
        <v>1.17</v>
      </c>
      <c r="M336" s="10">
        <f>G336/100*I336</f>
        <v>4.7700000000000005</v>
      </c>
      <c r="N336" s="10">
        <f>H336/100*I336</f>
        <v>0</v>
      </c>
      <c r="O336" s="7">
        <v>10</v>
      </c>
      <c r="P336" s="8">
        <f>D336/100*O336</f>
        <v>1.1999999999999999E-2</v>
      </c>
      <c r="Q336" s="8">
        <f>E336/100*O336</f>
        <v>0</v>
      </c>
      <c r="R336" s="8">
        <f>F336/100*O336</f>
        <v>0.58499999999999996</v>
      </c>
      <c r="S336" s="11">
        <f>G336/100*O336</f>
        <v>2.3850000000000002</v>
      </c>
      <c r="T336" s="68">
        <f>H336/100*O336</f>
        <v>0</v>
      </c>
    </row>
    <row r="337" spans="1:20" ht="15.6">
      <c r="A337" s="67" t="s">
        <v>41</v>
      </c>
      <c r="B337" s="6" t="s">
        <v>42</v>
      </c>
      <c r="C337" s="7">
        <v>100</v>
      </c>
      <c r="D337" s="8">
        <v>1</v>
      </c>
      <c r="E337" s="8">
        <v>72.5</v>
      </c>
      <c r="F337" s="8">
        <v>1.4</v>
      </c>
      <c r="G337" s="8">
        <v>662</v>
      </c>
      <c r="H337" s="8">
        <v>0</v>
      </c>
      <c r="I337" s="9">
        <v>7</v>
      </c>
      <c r="J337" s="10">
        <f>D337/100*I337</f>
        <v>7.0000000000000007E-2</v>
      </c>
      <c r="K337" s="10">
        <f>E337/100*I337</f>
        <v>5.0750000000000002</v>
      </c>
      <c r="L337" s="10">
        <f>F337/100*I337</f>
        <v>9.799999999999999E-2</v>
      </c>
      <c r="M337" s="10">
        <f>G337/100*I337</f>
        <v>46.34</v>
      </c>
      <c r="N337" s="10">
        <f>H337/100*I337</f>
        <v>0</v>
      </c>
      <c r="O337" s="7">
        <v>5</v>
      </c>
      <c r="P337" s="8">
        <f>D337/100*O337</f>
        <v>0.05</v>
      </c>
      <c r="Q337" s="8">
        <f>E337/100*O337</f>
        <v>3.625</v>
      </c>
      <c r="R337" s="8">
        <f>F337/100*O337</f>
        <v>6.9999999999999993E-2</v>
      </c>
      <c r="S337" s="11">
        <f>G337/100*O337</f>
        <v>33.1</v>
      </c>
      <c r="T337" s="68">
        <f>H337/100*O337</f>
        <v>0</v>
      </c>
    </row>
    <row r="338" spans="1:20" ht="15.6">
      <c r="A338" s="67" t="s">
        <v>16</v>
      </c>
      <c r="B338" s="12" t="s">
        <v>17</v>
      </c>
      <c r="C338" s="7">
        <v>100</v>
      </c>
      <c r="D338" s="8">
        <v>1.4</v>
      </c>
      <c r="E338" s="8">
        <v>1.1000000000000001</v>
      </c>
      <c r="F338" s="8">
        <v>7.4</v>
      </c>
      <c r="G338" s="8">
        <v>43.5</v>
      </c>
      <c r="H338" s="8">
        <v>0.26</v>
      </c>
      <c r="I338" s="9">
        <v>200</v>
      </c>
      <c r="J338" s="10">
        <f>D338/100*I338</f>
        <v>2.8</v>
      </c>
      <c r="K338" s="10">
        <f>E338/100*I338</f>
        <v>2.2000000000000002</v>
      </c>
      <c r="L338" s="10">
        <f>F338/100*I338</f>
        <v>14.800000000000002</v>
      </c>
      <c r="M338" s="10">
        <f>G338/100*I338</f>
        <v>87</v>
      </c>
      <c r="N338" s="10">
        <f>H338/100*I338</f>
        <v>0.52</v>
      </c>
      <c r="O338" s="7">
        <v>150</v>
      </c>
      <c r="P338" s="8">
        <f>D338/100*O338</f>
        <v>2.0999999999999996</v>
      </c>
      <c r="Q338" s="8">
        <f>E338/100*O338</f>
        <v>1.6500000000000001</v>
      </c>
      <c r="R338" s="8">
        <f>F338/100*O338</f>
        <v>11.100000000000001</v>
      </c>
      <c r="S338" s="11">
        <f>G338/100*O338</f>
        <v>65.25</v>
      </c>
      <c r="T338" s="68">
        <f>H338/100*O338</f>
        <v>0.38999999999999996</v>
      </c>
    </row>
    <row r="339" spans="1:20" ht="15.6">
      <c r="A339" s="69"/>
      <c r="B339" s="16"/>
      <c r="C339" s="17"/>
      <c r="D339" s="17"/>
      <c r="E339" s="17"/>
      <c r="F339" s="17"/>
      <c r="G339" s="17"/>
      <c r="H339" s="17"/>
      <c r="I339" s="18">
        <f>I334+I335+I337+I338</f>
        <v>327</v>
      </c>
      <c r="J339" s="18">
        <f t="shared" ref="J339:T339" si="109">SUM(J334:J338)</f>
        <v>13.846999999999998</v>
      </c>
      <c r="K339" s="18">
        <f t="shared" si="109"/>
        <v>21.941999999999997</v>
      </c>
      <c r="L339" s="18">
        <f t="shared" si="109"/>
        <v>33.090000000000003</v>
      </c>
      <c r="M339" s="18">
        <f t="shared" si="109"/>
        <v>381.70700000000005</v>
      </c>
      <c r="N339" s="18">
        <f t="shared" si="109"/>
        <v>0.64600000000000002</v>
      </c>
      <c r="O339" s="18">
        <f t="shared" si="109"/>
        <v>255</v>
      </c>
      <c r="P339" s="17">
        <f t="shared" si="109"/>
        <v>10.214</v>
      </c>
      <c r="Q339" s="17">
        <f t="shared" si="109"/>
        <v>15.343</v>
      </c>
      <c r="R339" s="17">
        <f t="shared" si="109"/>
        <v>28.243000000000002</v>
      </c>
      <c r="S339" s="19">
        <f t="shared" si="109"/>
        <v>289.33299999999997</v>
      </c>
      <c r="T339" s="70">
        <f t="shared" si="109"/>
        <v>0.47399999999999998</v>
      </c>
    </row>
    <row r="340" spans="1:20" ht="15.6">
      <c r="A340" s="232" t="s">
        <v>18</v>
      </c>
      <c r="B340" s="233"/>
      <c r="C340" s="233"/>
      <c r="D340" s="233"/>
      <c r="E340" s="233"/>
      <c r="F340" s="233"/>
      <c r="G340" s="233"/>
      <c r="H340" s="233"/>
      <c r="I340" s="233"/>
      <c r="J340" s="233"/>
      <c r="K340" s="233"/>
      <c r="L340" s="233"/>
      <c r="M340" s="233"/>
      <c r="N340" s="233"/>
      <c r="O340" s="233"/>
      <c r="P340" s="233"/>
      <c r="Q340" s="233"/>
      <c r="R340" s="233"/>
      <c r="S340" s="233"/>
      <c r="T340" s="93"/>
    </row>
    <row r="341" spans="1:20" ht="16.5" customHeight="1">
      <c r="A341" s="71"/>
      <c r="B341" s="20" t="s">
        <v>157</v>
      </c>
      <c r="C341" s="21">
        <v>100</v>
      </c>
      <c r="D341" s="22">
        <v>0.4</v>
      </c>
      <c r="E341" s="22">
        <v>0.4</v>
      </c>
      <c r="F341" s="22">
        <v>9.8000000000000007</v>
      </c>
      <c r="G341" s="22">
        <v>44.4</v>
      </c>
      <c r="H341" s="22">
        <v>10</v>
      </c>
      <c r="I341" s="9">
        <v>100</v>
      </c>
      <c r="J341" s="24">
        <f>D341/100*I341</f>
        <v>0.4</v>
      </c>
      <c r="K341" s="24">
        <f>E341/100*I341</f>
        <v>0.4</v>
      </c>
      <c r="L341" s="24">
        <f>F341/100*I341</f>
        <v>9.8000000000000007</v>
      </c>
      <c r="M341" s="24">
        <f>G341/100*I341</f>
        <v>44.4</v>
      </c>
      <c r="N341" s="24">
        <f>H341/100*I341</f>
        <v>10</v>
      </c>
      <c r="O341" s="21">
        <v>100</v>
      </c>
      <c r="P341" s="22">
        <f>D341/100*O341</f>
        <v>0.4</v>
      </c>
      <c r="Q341" s="22">
        <f>E341/100*O341</f>
        <v>0.4</v>
      </c>
      <c r="R341" s="22">
        <f>F341/100*O341</f>
        <v>9.8000000000000007</v>
      </c>
      <c r="S341" s="25">
        <f>G341/100*O341</f>
        <v>44.4</v>
      </c>
      <c r="T341" s="72">
        <f>H341/100*O341</f>
        <v>10</v>
      </c>
    </row>
    <row r="342" spans="1:20" ht="15.6">
      <c r="A342" s="69"/>
      <c r="B342" s="16"/>
      <c r="C342" s="17"/>
      <c r="D342" s="17"/>
      <c r="E342" s="17"/>
      <c r="F342" s="17"/>
      <c r="G342" s="17"/>
      <c r="H342" s="17"/>
      <c r="I342" s="18">
        <f>I341</f>
        <v>100</v>
      </c>
      <c r="J342" s="18">
        <f t="shared" ref="J342:T342" si="110">SUM(J341)</f>
        <v>0.4</v>
      </c>
      <c r="K342" s="18">
        <f t="shared" si="110"/>
        <v>0.4</v>
      </c>
      <c r="L342" s="18">
        <f t="shared" si="110"/>
        <v>9.8000000000000007</v>
      </c>
      <c r="M342" s="18">
        <f t="shared" si="110"/>
        <v>44.4</v>
      </c>
      <c r="N342" s="18">
        <f t="shared" si="110"/>
        <v>10</v>
      </c>
      <c r="O342" s="18">
        <f t="shared" si="110"/>
        <v>100</v>
      </c>
      <c r="P342" s="17">
        <f t="shared" si="110"/>
        <v>0.4</v>
      </c>
      <c r="Q342" s="17">
        <f t="shared" si="110"/>
        <v>0.4</v>
      </c>
      <c r="R342" s="17">
        <f t="shared" si="110"/>
        <v>9.8000000000000007</v>
      </c>
      <c r="S342" s="19">
        <f t="shared" si="110"/>
        <v>44.4</v>
      </c>
      <c r="T342" s="70">
        <f t="shared" si="110"/>
        <v>10</v>
      </c>
    </row>
    <row r="343" spans="1:20" ht="15.6">
      <c r="A343" s="232" t="s">
        <v>20</v>
      </c>
      <c r="B343" s="233"/>
      <c r="C343" s="233"/>
      <c r="D343" s="233"/>
      <c r="E343" s="233"/>
      <c r="F343" s="233"/>
      <c r="G343" s="233"/>
      <c r="H343" s="233"/>
      <c r="I343" s="233"/>
      <c r="J343" s="233"/>
      <c r="K343" s="233"/>
      <c r="L343" s="233"/>
      <c r="M343" s="233"/>
      <c r="N343" s="233"/>
      <c r="O343" s="233"/>
      <c r="P343" s="233"/>
      <c r="Q343" s="233"/>
      <c r="R343" s="233"/>
      <c r="S343" s="233"/>
      <c r="T343" s="93"/>
    </row>
    <row r="344" spans="1:20" ht="15.75" customHeight="1">
      <c r="A344" s="71" t="s">
        <v>185</v>
      </c>
      <c r="B344" s="60" t="s">
        <v>184</v>
      </c>
      <c r="C344" s="21">
        <v>100</v>
      </c>
      <c r="D344" s="22">
        <v>3.4</v>
      </c>
      <c r="E344" s="22">
        <v>11.6</v>
      </c>
      <c r="F344" s="22">
        <v>6.32</v>
      </c>
      <c r="G344" s="22">
        <v>145</v>
      </c>
      <c r="H344" s="22">
        <v>1.9</v>
      </c>
      <c r="I344" s="23">
        <v>50</v>
      </c>
      <c r="J344" s="24">
        <f t="shared" ref="J344:J350" si="111">D344/100*I344</f>
        <v>1.7000000000000002</v>
      </c>
      <c r="K344" s="24">
        <f t="shared" ref="K344:K350" si="112">E344/100*I344</f>
        <v>5.8</v>
      </c>
      <c r="L344" s="24">
        <f t="shared" ref="L344:L350" si="113">F344/100*I344</f>
        <v>3.16</v>
      </c>
      <c r="M344" s="24">
        <f t="shared" ref="M344:M350" si="114">G344/100*I344</f>
        <v>72.5</v>
      </c>
      <c r="N344" s="24">
        <f t="shared" ref="N344:N350" si="115">H344/100*I344</f>
        <v>0.95</v>
      </c>
      <c r="O344" s="21">
        <v>30</v>
      </c>
      <c r="P344" s="22">
        <f t="shared" ref="P344:P350" si="116">D344/100*O344</f>
        <v>1.02</v>
      </c>
      <c r="Q344" s="22">
        <f t="shared" ref="Q344:Q350" si="117">E344/100*O344</f>
        <v>3.4799999999999995</v>
      </c>
      <c r="R344" s="22">
        <f t="shared" ref="R344:R350" si="118">F344/100*O344</f>
        <v>1.8960000000000001</v>
      </c>
      <c r="S344" s="25">
        <f t="shared" ref="S344:S350" si="119">G344/100*O344</f>
        <v>43.5</v>
      </c>
      <c r="T344" s="72">
        <f t="shared" ref="T344:T350" si="120">H344/100*O344</f>
        <v>0.56999999999999995</v>
      </c>
    </row>
    <row r="345" spans="1:20" ht="16.5" customHeight="1">
      <c r="A345" s="67" t="s">
        <v>158</v>
      </c>
      <c r="B345" s="12" t="s">
        <v>159</v>
      </c>
      <c r="C345" s="7">
        <v>100</v>
      </c>
      <c r="D345" s="8">
        <v>0.7</v>
      </c>
      <c r="E345" s="8">
        <v>2.25</v>
      </c>
      <c r="F345" s="8">
        <v>3.4</v>
      </c>
      <c r="G345" s="8">
        <v>36.5</v>
      </c>
      <c r="H345" s="8">
        <v>4.8</v>
      </c>
      <c r="I345" s="9">
        <v>180</v>
      </c>
      <c r="J345" s="10">
        <f t="shared" si="111"/>
        <v>1.2599999999999998</v>
      </c>
      <c r="K345" s="10">
        <f t="shared" si="112"/>
        <v>4.05</v>
      </c>
      <c r="L345" s="10">
        <f t="shared" si="113"/>
        <v>6.12</v>
      </c>
      <c r="M345" s="10">
        <f t="shared" si="114"/>
        <v>65.7</v>
      </c>
      <c r="N345" s="10">
        <f t="shared" si="115"/>
        <v>8.64</v>
      </c>
      <c r="O345" s="7">
        <v>150</v>
      </c>
      <c r="P345" s="8">
        <f t="shared" si="116"/>
        <v>1.0499999999999998</v>
      </c>
      <c r="Q345" s="8">
        <f t="shared" si="117"/>
        <v>3.375</v>
      </c>
      <c r="R345" s="8">
        <f t="shared" si="118"/>
        <v>5.1000000000000005</v>
      </c>
      <c r="S345" s="11">
        <f t="shared" si="119"/>
        <v>54.75</v>
      </c>
      <c r="T345" s="68">
        <f t="shared" si="120"/>
        <v>7.2</v>
      </c>
    </row>
    <row r="346" spans="1:20" ht="15.6">
      <c r="A346" s="67" t="s">
        <v>160</v>
      </c>
      <c r="B346" s="12" t="s">
        <v>161</v>
      </c>
      <c r="C346" s="7">
        <v>100</v>
      </c>
      <c r="D346" s="8">
        <v>16.29</v>
      </c>
      <c r="E346" s="8">
        <v>16</v>
      </c>
      <c r="F346" s="8">
        <v>19.29</v>
      </c>
      <c r="G346" s="8">
        <v>288.57</v>
      </c>
      <c r="H346" s="8">
        <v>1.43</v>
      </c>
      <c r="I346" s="9">
        <v>70</v>
      </c>
      <c r="J346" s="10">
        <f t="shared" si="111"/>
        <v>11.402999999999999</v>
      </c>
      <c r="K346" s="10">
        <f t="shared" si="112"/>
        <v>11.200000000000001</v>
      </c>
      <c r="L346" s="10">
        <f t="shared" si="113"/>
        <v>13.502999999999998</v>
      </c>
      <c r="M346" s="10">
        <f t="shared" si="114"/>
        <v>201.999</v>
      </c>
      <c r="N346" s="10">
        <f t="shared" si="115"/>
        <v>1.0010000000000001</v>
      </c>
      <c r="O346" s="7">
        <v>50</v>
      </c>
      <c r="P346" s="8">
        <f t="shared" si="116"/>
        <v>8.1449999999999996</v>
      </c>
      <c r="Q346" s="8">
        <f t="shared" si="117"/>
        <v>8</v>
      </c>
      <c r="R346" s="8">
        <f t="shared" si="118"/>
        <v>9.6449999999999996</v>
      </c>
      <c r="S346" s="11">
        <f t="shared" si="119"/>
        <v>144.285</v>
      </c>
      <c r="T346" s="68">
        <f t="shared" si="120"/>
        <v>0.71499999999999997</v>
      </c>
    </row>
    <row r="347" spans="1:20" ht="15.6">
      <c r="A347" s="67" t="s">
        <v>162</v>
      </c>
      <c r="B347" s="12" t="s">
        <v>163</v>
      </c>
      <c r="C347" s="7">
        <v>100</v>
      </c>
      <c r="D347" s="8">
        <v>9.6999999999999993</v>
      </c>
      <c r="E347" s="8">
        <v>3.4</v>
      </c>
      <c r="F347" s="8">
        <v>22.07</v>
      </c>
      <c r="G347" s="8">
        <v>160</v>
      </c>
      <c r="H347" s="8">
        <v>0</v>
      </c>
      <c r="I347" s="9">
        <v>130</v>
      </c>
      <c r="J347" s="10">
        <f t="shared" si="111"/>
        <v>12.61</v>
      </c>
      <c r="K347" s="10">
        <f t="shared" si="112"/>
        <v>4.42</v>
      </c>
      <c r="L347" s="10">
        <f t="shared" si="113"/>
        <v>28.691000000000003</v>
      </c>
      <c r="M347" s="10">
        <f t="shared" si="114"/>
        <v>208</v>
      </c>
      <c r="N347" s="10">
        <f t="shared" si="115"/>
        <v>0</v>
      </c>
      <c r="O347" s="7">
        <v>100</v>
      </c>
      <c r="P347" s="8">
        <f t="shared" si="116"/>
        <v>9.6999999999999993</v>
      </c>
      <c r="Q347" s="8">
        <f t="shared" si="117"/>
        <v>3.4000000000000004</v>
      </c>
      <c r="R347" s="8">
        <f t="shared" si="118"/>
        <v>22.07</v>
      </c>
      <c r="S347" s="11">
        <f t="shared" si="119"/>
        <v>160</v>
      </c>
      <c r="T347" s="68">
        <f t="shared" si="120"/>
        <v>0</v>
      </c>
    </row>
    <row r="348" spans="1:20" ht="15.6">
      <c r="A348" s="67" t="s">
        <v>31</v>
      </c>
      <c r="B348" s="12" t="s">
        <v>32</v>
      </c>
      <c r="C348" s="7">
        <v>100</v>
      </c>
      <c r="D348" s="8">
        <v>2.2000000000000002</v>
      </c>
      <c r="E348" s="8">
        <v>3</v>
      </c>
      <c r="F348" s="8">
        <v>7.6</v>
      </c>
      <c r="G348" s="8">
        <v>66</v>
      </c>
      <c r="H348" s="8">
        <v>2.7</v>
      </c>
      <c r="I348" s="9">
        <v>50</v>
      </c>
      <c r="J348" s="10">
        <f t="shared" si="111"/>
        <v>1.1000000000000001</v>
      </c>
      <c r="K348" s="10">
        <f t="shared" si="112"/>
        <v>1.5</v>
      </c>
      <c r="L348" s="10">
        <f t="shared" si="113"/>
        <v>3.8</v>
      </c>
      <c r="M348" s="10">
        <f t="shared" si="114"/>
        <v>33</v>
      </c>
      <c r="N348" s="10">
        <f t="shared" si="115"/>
        <v>1.35</v>
      </c>
      <c r="O348" s="7">
        <v>30</v>
      </c>
      <c r="P348" s="8">
        <f t="shared" si="116"/>
        <v>0.66</v>
      </c>
      <c r="Q348" s="8">
        <f t="shared" si="117"/>
        <v>0.89999999999999991</v>
      </c>
      <c r="R348" s="8">
        <f t="shared" si="118"/>
        <v>2.2799999999999998</v>
      </c>
      <c r="S348" s="11">
        <f t="shared" si="119"/>
        <v>19.8</v>
      </c>
      <c r="T348" s="68">
        <f t="shared" si="120"/>
        <v>0.81</v>
      </c>
    </row>
    <row r="349" spans="1:20" ht="15.75" customHeight="1">
      <c r="A349" s="67" t="s">
        <v>51</v>
      </c>
      <c r="B349" s="12" t="s">
        <v>29</v>
      </c>
      <c r="C349" s="7">
        <v>100</v>
      </c>
      <c r="D349" s="8">
        <v>0.45</v>
      </c>
      <c r="E349" s="8">
        <v>0.02</v>
      </c>
      <c r="F349" s="8">
        <v>10.3</v>
      </c>
      <c r="G349" s="8">
        <v>44.5</v>
      </c>
      <c r="H349" s="8">
        <v>7.0000000000000007E-2</v>
      </c>
      <c r="I349" s="9">
        <v>200</v>
      </c>
      <c r="J349" s="10">
        <f t="shared" si="111"/>
        <v>0.90000000000000013</v>
      </c>
      <c r="K349" s="10">
        <f t="shared" si="112"/>
        <v>0.04</v>
      </c>
      <c r="L349" s="10">
        <f t="shared" si="113"/>
        <v>20.6</v>
      </c>
      <c r="M349" s="10">
        <f t="shared" si="114"/>
        <v>89</v>
      </c>
      <c r="N349" s="10">
        <f t="shared" si="115"/>
        <v>0.14000000000000001</v>
      </c>
      <c r="O349" s="7">
        <v>150</v>
      </c>
      <c r="P349" s="8">
        <f t="shared" si="116"/>
        <v>0.67500000000000004</v>
      </c>
      <c r="Q349" s="8">
        <f t="shared" si="117"/>
        <v>3.0000000000000002E-2</v>
      </c>
      <c r="R349" s="8">
        <f t="shared" si="118"/>
        <v>15.450000000000001</v>
      </c>
      <c r="S349" s="11">
        <f t="shared" si="119"/>
        <v>66.75</v>
      </c>
      <c r="T349" s="68">
        <f t="shared" si="120"/>
        <v>0.10500000000000001</v>
      </c>
    </row>
    <row r="350" spans="1:20" ht="15.6">
      <c r="A350" s="67">
        <v>89</v>
      </c>
      <c r="B350" s="12" t="s">
        <v>73</v>
      </c>
      <c r="C350" s="7">
        <v>100</v>
      </c>
      <c r="D350" s="8">
        <v>6.6</v>
      </c>
      <c r="E350" s="8">
        <v>1.2</v>
      </c>
      <c r="F350" s="8">
        <v>33.4</v>
      </c>
      <c r="G350" s="8">
        <v>181</v>
      </c>
      <c r="H350" s="8">
        <v>0</v>
      </c>
      <c r="I350" s="9">
        <v>40</v>
      </c>
      <c r="J350" s="10">
        <f t="shared" si="111"/>
        <v>2.64</v>
      </c>
      <c r="K350" s="10">
        <f t="shared" si="112"/>
        <v>0.48</v>
      </c>
      <c r="L350" s="10">
        <f t="shared" si="113"/>
        <v>13.36</v>
      </c>
      <c r="M350" s="10">
        <f t="shared" si="114"/>
        <v>72.400000000000006</v>
      </c>
      <c r="N350" s="10">
        <f t="shared" si="115"/>
        <v>0</v>
      </c>
      <c r="O350" s="7">
        <v>30</v>
      </c>
      <c r="P350" s="8">
        <f t="shared" si="116"/>
        <v>1.98</v>
      </c>
      <c r="Q350" s="8">
        <f t="shared" si="117"/>
        <v>0.36</v>
      </c>
      <c r="R350" s="8">
        <f t="shared" si="118"/>
        <v>10.02</v>
      </c>
      <c r="S350" s="11">
        <f t="shared" si="119"/>
        <v>54.300000000000004</v>
      </c>
      <c r="T350" s="68">
        <f t="shared" si="120"/>
        <v>0</v>
      </c>
    </row>
    <row r="351" spans="1:20" ht="15.6">
      <c r="A351" s="73"/>
      <c r="B351" s="13"/>
      <c r="C351" s="7"/>
      <c r="D351" s="7"/>
      <c r="E351" s="7"/>
      <c r="F351" s="7"/>
      <c r="G351" s="7"/>
      <c r="H351" s="7"/>
      <c r="I351" s="9">
        <v>740</v>
      </c>
      <c r="J351" s="9">
        <f>+J345+J346+J347+J349+J350</f>
        <v>28.812999999999995</v>
      </c>
      <c r="K351" s="9">
        <f>+K345+K346+K347+K349+K350</f>
        <v>20.190000000000001</v>
      </c>
      <c r="L351" s="9">
        <f>+L345+L346+L347+L349+L350</f>
        <v>82.274000000000001</v>
      </c>
      <c r="M351" s="9">
        <f>+M345+M346+M347+M349+M350</f>
        <v>637.09900000000005</v>
      </c>
      <c r="N351" s="9">
        <f>+N345+N346+N347+N349+N350</f>
        <v>9.7810000000000006</v>
      </c>
      <c r="O351" s="9">
        <v>600</v>
      </c>
      <c r="P351" s="9">
        <f>+P345+P346+P347+P349+P350</f>
        <v>21.55</v>
      </c>
      <c r="Q351" s="9">
        <f>+Q345+Q346+Q347+Q349+Q350</f>
        <v>15.164999999999999</v>
      </c>
      <c r="R351" s="9">
        <f>+R345+R346+R347+R349+R350</f>
        <v>62.284999999999997</v>
      </c>
      <c r="S351" s="9">
        <f>+S345+S346+S347+S349+S350</f>
        <v>480.08499999999998</v>
      </c>
      <c r="T351" s="89">
        <f>+T345+T346+T347+T349+T350</f>
        <v>8.02</v>
      </c>
    </row>
    <row r="352" spans="1:20" ht="15.6">
      <c r="A352" s="232" t="s">
        <v>33</v>
      </c>
      <c r="B352" s="233"/>
      <c r="C352" s="233"/>
      <c r="D352" s="233"/>
      <c r="E352" s="233"/>
      <c r="F352" s="233"/>
      <c r="G352" s="233"/>
      <c r="H352" s="233"/>
      <c r="I352" s="233"/>
      <c r="J352" s="233"/>
      <c r="K352" s="233"/>
      <c r="L352" s="233"/>
      <c r="M352" s="233"/>
      <c r="N352" s="233"/>
      <c r="O352" s="233"/>
      <c r="P352" s="233"/>
      <c r="Q352" s="233"/>
      <c r="R352" s="233"/>
      <c r="S352" s="233"/>
      <c r="T352" s="92"/>
    </row>
    <row r="353" spans="1:20" ht="18" customHeight="1">
      <c r="A353" s="67" t="s">
        <v>164</v>
      </c>
      <c r="B353" s="29" t="s">
        <v>165</v>
      </c>
      <c r="C353" s="7">
        <v>100</v>
      </c>
      <c r="D353" s="8">
        <v>11.78</v>
      </c>
      <c r="E353" s="8">
        <v>6.17</v>
      </c>
      <c r="F353" s="8">
        <v>37.67</v>
      </c>
      <c r="G353" s="8">
        <v>238.6</v>
      </c>
      <c r="H353" s="8">
        <v>0</v>
      </c>
      <c r="I353" s="9">
        <v>60</v>
      </c>
      <c r="J353" s="10">
        <f>D353/100*I353</f>
        <v>7.0679999999999996</v>
      </c>
      <c r="K353" s="10">
        <f>E353/100*I353</f>
        <v>3.702</v>
      </c>
      <c r="L353" s="10">
        <f>F353/100*I353</f>
        <v>22.602000000000004</v>
      </c>
      <c r="M353" s="10">
        <f>G353/100*I353</f>
        <v>143.16</v>
      </c>
      <c r="N353" s="10">
        <f>H353/100*I353</f>
        <v>0</v>
      </c>
      <c r="O353" s="7">
        <v>45</v>
      </c>
      <c r="P353" s="8">
        <f>D353/100*O353</f>
        <v>5.3009999999999993</v>
      </c>
      <c r="Q353" s="8">
        <f>E353/100*O353</f>
        <v>2.7765</v>
      </c>
      <c r="R353" s="8">
        <f>F353/100*O353</f>
        <v>16.951500000000003</v>
      </c>
      <c r="S353" s="11">
        <f>G353/100*O353</f>
        <v>107.37</v>
      </c>
      <c r="T353" s="68">
        <f>H353/100*O353</f>
        <v>0</v>
      </c>
    </row>
    <row r="354" spans="1:20" ht="18" customHeight="1">
      <c r="A354" s="67" t="s">
        <v>166</v>
      </c>
      <c r="B354" s="15" t="s">
        <v>167</v>
      </c>
      <c r="C354" s="7">
        <v>100</v>
      </c>
      <c r="D354" s="8">
        <v>0.7</v>
      </c>
      <c r="E354" s="8">
        <v>0.55000000000000004</v>
      </c>
      <c r="F354" s="8">
        <v>5.65</v>
      </c>
      <c r="G354" s="8">
        <v>29.5</v>
      </c>
      <c r="H354" s="8">
        <v>0.13</v>
      </c>
      <c r="I354" s="9">
        <v>200</v>
      </c>
      <c r="J354" s="10">
        <f>D354/100*I354</f>
        <v>1.4</v>
      </c>
      <c r="K354" s="10">
        <f>E354/100*I354</f>
        <v>1.1000000000000001</v>
      </c>
      <c r="L354" s="10">
        <f>F354/100*I354</f>
        <v>11.3</v>
      </c>
      <c r="M354" s="10">
        <f>G354/100*I354</f>
        <v>59</v>
      </c>
      <c r="N354" s="10">
        <f>H354/100*I354</f>
        <v>0.26</v>
      </c>
      <c r="O354" s="7">
        <v>150</v>
      </c>
      <c r="P354" s="8">
        <f>D354/100*O354</f>
        <v>1.0499999999999998</v>
      </c>
      <c r="Q354" s="8">
        <f>E354/100*O354</f>
        <v>0.82500000000000007</v>
      </c>
      <c r="R354" s="8">
        <f>F354/100*O354</f>
        <v>8.4749999999999996</v>
      </c>
      <c r="S354" s="11">
        <f>G354/100*O354</f>
        <v>44.25</v>
      </c>
      <c r="T354" s="68">
        <f>H354/100*O354</f>
        <v>0.19499999999999998</v>
      </c>
    </row>
    <row r="355" spans="1:20" ht="15.6">
      <c r="A355" s="67" t="s">
        <v>11</v>
      </c>
      <c r="B355" s="15" t="s">
        <v>12</v>
      </c>
      <c r="C355" s="7">
        <v>100</v>
      </c>
      <c r="D355" s="8">
        <v>3.8</v>
      </c>
      <c r="E355" s="8">
        <v>2.75</v>
      </c>
      <c r="F355" s="8">
        <v>19.45</v>
      </c>
      <c r="G355" s="8">
        <v>135.15</v>
      </c>
      <c r="H355" s="8">
        <v>0.52</v>
      </c>
      <c r="I355" s="9">
        <v>200</v>
      </c>
      <c r="J355" s="10">
        <f>D355/100*I355</f>
        <v>7.6</v>
      </c>
      <c r="K355" s="10">
        <f>E355/100*I355</f>
        <v>5.5</v>
      </c>
      <c r="L355" s="10">
        <f>F355/100*I355</f>
        <v>38.9</v>
      </c>
      <c r="M355" s="10">
        <f>G355/100*I355</f>
        <v>270.3</v>
      </c>
      <c r="N355" s="10">
        <f>H355/100*I355</f>
        <v>1.04</v>
      </c>
      <c r="O355" s="7">
        <v>0</v>
      </c>
      <c r="P355" s="8">
        <f>D355/100*O355</f>
        <v>0</v>
      </c>
      <c r="Q355" s="8">
        <f>E355/100*O355</f>
        <v>0</v>
      </c>
      <c r="R355" s="8">
        <f>F355/100*O355</f>
        <v>0</v>
      </c>
      <c r="S355" s="11">
        <f>G355/100*O355</f>
        <v>0</v>
      </c>
      <c r="T355" s="68">
        <f>H355/100*O355</f>
        <v>0</v>
      </c>
    </row>
    <row r="356" spans="1:20" ht="15.6">
      <c r="A356" s="73"/>
      <c r="B356" s="13"/>
      <c r="C356" s="7"/>
      <c r="D356" s="7"/>
      <c r="E356" s="7"/>
      <c r="F356" s="7"/>
      <c r="G356" s="7"/>
      <c r="H356" s="7"/>
      <c r="I356" s="9">
        <f t="shared" ref="I356:O356" si="121">I353+I354+I355</f>
        <v>460</v>
      </c>
      <c r="J356" s="9">
        <f t="shared" si="121"/>
        <v>16.067999999999998</v>
      </c>
      <c r="K356" s="9">
        <f t="shared" si="121"/>
        <v>10.302</v>
      </c>
      <c r="L356" s="9">
        <f t="shared" si="121"/>
        <v>72.801999999999992</v>
      </c>
      <c r="M356" s="9">
        <f t="shared" si="121"/>
        <v>472.46000000000004</v>
      </c>
      <c r="N356" s="9">
        <f t="shared" si="121"/>
        <v>1.3</v>
      </c>
      <c r="O356" s="9">
        <f t="shared" si="121"/>
        <v>195</v>
      </c>
      <c r="P356" s="7">
        <f>SUM(P353:P355)</f>
        <v>6.3509999999999991</v>
      </c>
      <c r="Q356" s="7">
        <f>SUM(Q353:Q355)</f>
        <v>3.6015000000000001</v>
      </c>
      <c r="R356" s="7">
        <f>SUM(R353:R355)</f>
        <v>25.426500000000004</v>
      </c>
      <c r="S356" s="14">
        <f>SUM(S353:S355)</f>
        <v>151.62</v>
      </c>
      <c r="T356" s="74">
        <f>SUM(T353:T355)</f>
        <v>0.19499999999999998</v>
      </c>
    </row>
    <row r="357" spans="1:20" ht="15.6" hidden="1">
      <c r="A357" s="67"/>
      <c r="B357" s="15"/>
      <c r="C357" s="7"/>
      <c r="D357" s="8"/>
      <c r="E357" s="8"/>
      <c r="F357" s="8"/>
      <c r="G357" s="8"/>
      <c r="H357" s="8"/>
      <c r="I357" s="9"/>
      <c r="J357" s="10"/>
      <c r="K357" s="10"/>
      <c r="L357" s="10"/>
      <c r="M357" s="10"/>
      <c r="N357" s="10"/>
      <c r="O357" s="7"/>
      <c r="P357" s="8"/>
      <c r="Q357" s="8"/>
      <c r="R357" s="8"/>
      <c r="S357" s="11"/>
      <c r="T357" s="68"/>
    </row>
    <row r="358" spans="1:20" ht="15.6" hidden="1">
      <c r="A358" s="67"/>
      <c r="B358" s="15"/>
      <c r="C358" s="7"/>
      <c r="D358" s="8"/>
      <c r="E358" s="8"/>
      <c r="F358" s="8"/>
      <c r="G358" s="8"/>
      <c r="H358" s="8"/>
      <c r="I358" s="9"/>
      <c r="J358" s="10"/>
      <c r="K358" s="10"/>
      <c r="L358" s="10"/>
      <c r="M358" s="10"/>
      <c r="N358" s="10"/>
      <c r="O358" s="7"/>
      <c r="P358" s="8"/>
      <c r="Q358" s="8"/>
      <c r="R358" s="8"/>
      <c r="S358" s="11"/>
      <c r="T358" s="68"/>
    </row>
    <row r="359" spans="1:20" ht="15.6" hidden="1">
      <c r="A359" s="67"/>
      <c r="B359" s="15"/>
      <c r="C359" s="7"/>
      <c r="D359" s="8"/>
      <c r="E359" s="8"/>
      <c r="F359" s="8"/>
      <c r="G359" s="8"/>
      <c r="H359" s="8"/>
      <c r="I359" s="9"/>
      <c r="J359" s="10"/>
      <c r="K359" s="10"/>
      <c r="L359" s="10"/>
      <c r="M359" s="10"/>
      <c r="N359" s="10"/>
      <c r="O359" s="7"/>
      <c r="P359" s="8"/>
      <c r="Q359" s="8"/>
      <c r="R359" s="8"/>
      <c r="S359" s="11"/>
      <c r="T359" s="68"/>
    </row>
    <row r="360" spans="1:20" ht="15.6" hidden="1">
      <c r="A360" s="67"/>
      <c r="B360" s="15"/>
      <c r="C360" s="7"/>
      <c r="D360" s="8"/>
      <c r="E360" s="8"/>
      <c r="F360" s="8"/>
      <c r="G360" s="8"/>
      <c r="H360" s="8"/>
      <c r="I360" s="9"/>
      <c r="J360" s="10"/>
      <c r="K360" s="10"/>
      <c r="L360" s="10"/>
      <c r="M360" s="10"/>
      <c r="N360" s="10"/>
      <c r="O360" s="7"/>
      <c r="P360" s="8"/>
      <c r="Q360" s="8"/>
      <c r="R360" s="8"/>
      <c r="S360" s="11"/>
      <c r="T360" s="68"/>
    </row>
    <row r="361" spans="1:20" ht="15.6" hidden="1">
      <c r="A361" s="67"/>
      <c r="B361" s="15"/>
      <c r="C361" s="7"/>
      <c r="D361" s="8"/>
      <c r="E361" s="8"/>
      <c r="F361" s="8"/>
      <c r="G361" s="8"/>
      <c r="H361" s="8"/>
      <c r="I361" s="9"/>
      <c r="J361" s="10"/>
      <c r="K361" s="10"/>
      <c r="L361" s="10"/>
      <c r="M361" s="10"/>
      <c r="N361" s="10"/>
      <c r="O361" s="7"/>
      <c r="P361" s="8"/>
      <c r="Q361" s="8"/>
      <c r="R361" s="8"/>
      <c r="S361" s="11"/>
      <c r="T361" s="68"/>
    </row>
    <row r="362" spans="1:20" ht="15.6" hidden="1">
      <c r="A362" s="67"/>
      <c r="B362" s="15"/>
      <c r="C362" s="7"/>
      <c r="D362" s="8"/>
      <c r="E362" s="8"/>
      <c r="F362" s="8"/>
      <c r="G362" s="8"/>
      <c r="H362" s="8"/>
      <c r="I362" s="9"/>
      <c r="J362" s="10"/>
      <c r="K362" s="10"/>
      <c r="L362" s="10"/>
      <c r="M362" s="10"/>
      <c r="N362" s="10"/>
      <c r="O362" s="7"/>
      <c r="P362" s="8"/>
      <c r="Q362" s="8"/>
      <c r="R362" s="8"/>
      <c r="S362" s="11"/>
      <c r="T362" s="68"/>
    </row>
    <row r="363" spans="1:20" ht="15.6" hidden="1">
      <c r="A363" s="73"/>
      <c r="B363" s="13"/>
      <c r="C363" s="7"/>
      <c r="D363" s="7"/>
      <c r="E363" s="7"/>
      <c r="F363" s="7"/>
      <c r="G363" s="7"/>
      <c r="H363" s="7"/>
      <c r="I363" s="9"/>
      <c r="J363" s="9"/>
      <c r="K363" s="9"/>
      <c r="L363" s="9"/>
      <c r="M363" s="9"/>
      <c r="N363" s="9"/>
      <c r="O363" s="7"/>
      <c r="P363" s="7"/>
      <c r="Q363" s="7"/>
      <c r="R363" s="7"/>
      <c r="S363" s="14"/>
      <c r="T363" s="74"/>
    </row>
    <row r="364" spans="1:20" ht="15.6" hidden="1">
      <c r="A364" s="255"/>
      <c r="B364" s="256"/>
      <c r="C364" s="256"/>
      <c r="D364" s="256"/>
      <c r="E364" s="256"/>
      <c r="F364" s="256"/>
      <c r="G364" s="256"/>
      <c r="H364" s="256"/>
      <c r="I364" s="256"/>
      <c r="J364" s="256"/>
      <c r="K364" s="256"/>
      <c r="L364" s="256"/>
      <c r="M364" s="256"/>
      <c r="N364" s="256"/>
      <c r="O364" s="256"/>
      <c r="P364" s="256"/>
      <c r="Q364" s="256"/>
      <c r="R364" s="256"/>
      <c r="S364" s="256"/>
      <c r="T364" s="77"/>
    </row>
    <row r="365" spans="1:20" ht="15.6" hidden="1">
      <c r="A365" s="67"/>
      <c r="B365" s="15"/>
      <c r="C365" s="7"/>
      <c r="D365" s="8"/>
      <c r="E365" s="8"/>
      <c r="F365" s="8"/>
      <c r="G365" s="8"/>
      <c r="H365" s="8"/>
      <c r="I365" s="9"/>
      <c r="J365" s="10"/>
      <c r="K365" s="10"/>
      <c r="L365" s="10"/>
      <c r="M365" s="10"/>
      <c r="N365" s="10"/>
      <c r="O365" s="7"/>
      <c r="P365" s="8"/>
      <c r="Q365" s="8"/>
      <c r="R365" s="8"/>
      <c r="S365" s="11"/>
      <c r="T365" s="68"/>
    </row>
    <row r="366" spans="1:20" ht="15.6" hidden="1">
      <c r="A366" s="67"/>
      <c r="B366" s="15"/>
      <c r="C366" s="7"/>
      <c r="D366" s="8"/>
      <c r="E366" s="8"/>
      <c r="F366" s="8"/>
      <c r="G366" s="8"/>
      <c r="H366" s="8"/>
      <c r="I366" s="9"/>
      <c r="J366" s="10"/>
      <c r="K366" s="10"/>
      <c r="L366" s="10"/>
      <c r="M366" s="10"/>
      <c r="N366" s="10"/>
      <c r="O366" s="7"/>
      <c r="P366" s="8"/>
      <c r="Q366" s="8"/>
      <c r="R366" s="8"/>
      <c r="S366" s="11"/>
      <c r="T366" s="68"/>
    </row>
    <row r="367" spans="1:20" ht="15.6" hidden="1">
      <c r="A367" s="73"/>
      <c r="B367" s="13"/>
      <c r="C367" s="7"/>
      <c r="D367" s="7"/>
      <c r="E367" s="7"/>
      <c r="F367" s="7"/>
      <c r="G367" s="7"/>
      <c r="H367" s="7"/>
      <c r="I367" s="9"/>
      <c r="J367" s="9">
        <f>SUM(J365:J366)</f>
        <v>0</v>
      </c>
      <c r="K367" s="9">
        <f>SUM(K365:K366)</f>
        <v>0</v>
      </c>
      <c r="L367" s="9">
        <f>SUM(L365:L366)</f>
        <v>0</v>
      </c>
      <c r="M367" s="9">
        <f>SUM(M365:M366)</f>
        <v>0</v>
      </c>
      <c r="N367" s="9"/>
      <c r="O367" s="7"/>
      <c r="P367" s="7">
        <f>SUM(P365:P366)</f>
        <v>0</v>
      </c>
      <c r="Q367" s="7">
        <f>SUM(Q365:Q366)</f>
        <v>0</v>
      </c>
      <c r="R367" s="7">
        <f>SUM(R365:R366)</f>
        <v>0</v>
      </c>
      <c r="S367" s="14">
        <f>SUM(S365:S366)</f>
        <v>0</v>
      </c>
      <c r="T367" s="74"/>
    </row>
    <row r="368" spans="1:20" ht="15.6" hidden="1">
      <c r="A368" s="80"/>
      <c r="B368" s="45" t="s">
        <v>168</v>
      </c>
      <c r="C368" s="27"/>
      <c r="D368" s="27"/>
      <c r="E368" s="27"/>
      <c r="F368" s="27"/>
      <c r="G368" s="27"/>
      <c r="H368" s="27"/>
      <c r="I368" s="28"/>
      <c r="J368" s="28">
        <f>J367+J363+J356+J350+J342+J339</f>
        <v>32.954999999999998</v>
      </c>
      <c r="K368" s="28">
        <f>K367+K363+K356+K350+K342+K339</f>
        <v>33.123999999999995</v>
      </c>
      <c r="L368" s="28">
        <f>L367+L363+L356+L350+L342+L339</f>
        <v>129.05199999999999</v>
      </c>
      <c r="M368" s="28">
        <f>M367+M363+M356+M350+M342+M339</f>
        <v>970.9670000000001</v>
      </c>
      <c r="N368" s="28"/>
      <c r="O368" s="28"/>
      <c r="P368" s="28">
        <f>P367+P363+P356+P350+P342+P339</f>
        <v>18.945</v>
      </c>
      <c r="Q368" s="28">
        <f>Q367+Q363+Q356+Q350+Q342+Q339</f>
        <v>19.704499999999999</v>
      </c>
      <c r="R368" s="28">
        <f>R367+R363+R356+R350+R342+R339</f>
        <v>73.489499999999992</v>
      </c>
      <c r="S368" s="30">
        <f>S367+S363+S356+S350+S342+S339</f>
        <v>539.65300000000002</v>
      </c>
      <c r="T368" s="81"/>
    </row>
    <row r="369" spans="1:20" ht="15.6">
      <c r="A369" s="100"/>
      <c r="B369" s="107"/>
      <c r="C369" s="102"/>
      <c r="D369" s="102"/>
      <c r="E369" s="102"/>
      <c r="F369" s="102"/>
      <c r="G369" s="102"/>
      <c r="H369" s="102"/>
      <c r="I369" s="103">
        <f t="shared" ref="I369:T369" si="122">I339+I342+I351+I356</f>
        <v>1627</v>
      </c>
      <c r="J369" s="103">
        <f t="shared" si="122"/>
        <v>59.127999999999993</v>
      </c>
      <c r="K369" s="103">
        <f t="shared" si="122"/>
        <v>52.833999999999996</v>
      </c>
      <c r="L369" s="103">
        <f t="shared" si="122"/>
        <v>197.96600000000001</v>
      </c>
      <c r="M369" s="103">
        <f t="shared" si="122"/>
        <v>1535.6660000000002</v>
      </c>
      <c r="N369" s="103">
        <f t="shared" si="122"/>
        <v>21.727</v>
      </c>
      <c r="O369" s="103">
        <f t="shared" si="122"/>
        <v>1150</v>
      </c>
      <c r="P369" s="103">
        <f t="shared" si="122"/>
        <v>38.515000000000001</v>
      </c>
      <c r="Q369" s="103">
        <f t="shared" si="122"/>
        <v>34.509500000000003</v>
      </c>
      <c r="R369" s="103">
        <f t="shared" si="122"/>
        <v>125.75450000000001</v>
      </c>
      <c r="S369" s="103">
        <f t="shared" si="122"/>
        <v>965.43799999999999</v>
      </c>
      <c r="T369" s="104">
        <f t="shared" si="122"/>
        <v>18.689</v>
      </c>
    </row>
    <row r="370" spans="1:20" ht="15" customHeight="1">
      <c r="A370" s="100"/>
      <c r="B370" s="107" t="s">
        <v>169</v>
      </c>
      <c r="C370" s="102"/>
      <c r="D370" s="102"/>
      <c r="E370" s="102"/>
      <c r="F370" s="102"/>
      <c r="G370" s="102"/>
      <c r="H370" s="102"/>
      <c r="I370" s="103">
        <f t="shared" ref="I370:T370" si="123">I217+I254+I291+I330+I369</f>
        <v>8127</v>
      </c>
      <c r="J370" s="103">
        <f t="shared" si="123"/>
        <v>273.38749999999999</v>
      </c>
      <c r="K370" s="103">
        <f t="shared" si="123"/>
        <v>278.98199999999997</v>
      </c>
      <c r="L370" s="103">
        <f t="shared" si="123"/>
        <v>1129.6705000000002</v>
      </c>
      <c r="M370" s="103">
        <f t="shared" si="123"/>
        <v>8276.9555</v>
      </c>
      <c r="N370" s="103">
        <f t="shared" si="123"/>
        <v>236.10650000000001</v>
      </c>
      <c r="O370" s="103">
        <f t="shared" si="123"/>
        <v>5954</v>
      </c>
      <c r="P370" s="103">
        <f t="shared" si="123"/>
        <v>191.274</v>
      </c>
      <c r="Q370" s="103">
        <f t="shared" si="123"/>
        <v>183.92399999999998</v>
      </c>
      <c r="R370" s="103">
        <f t="shared" si="123"/>
        <v>816.49700000000007</v>
      </c>
      <c r="S370" s="103">
        <f t="shared" si="123"/>
        <v>5762.4780000000001</v>
      </c>
      <c r="T370" s="104">
        <f t="shared" si="123"/>
        <v>132.73099999999999</v>
      </c>
    </row>
    <row r="371" spans="1:20" ht="17.25" customHeight="1">
      <c r="A371" s="96"/>
      <c r="B371" s="108" t="s">
        <v>170</v>
      </c>
      <c r="C371" s="97"/>
      <c r="D371" s="97"/>
      <c r="E371" s="97"/>
      <c r="F371" s="97"/>
      <c r="G371" s="97"/>
      <c r="H371" s="97"/>
      <c r="I371" s="98">
        <f t="shared" ref="I371:T371" si="124">I180+I370</f>
        <v>16434</v>
      </c>
      <c r="J371" s="98">
        <f t="shared" si="124"/>
        <v>681.07850000000008</v>
      </c>
      <c r="K371" s="98">
        <f t="shared" si="124"/>
        <v>530.49099999999999</v>
      </c>
      <c r="L371" s="98">
        <f t="shared" si="124"/>
        <v>2383.6185000000005</v>
      </c>
      <c r="M371" s="98">
        <f t="shared" si="124"/>
        <v>16561.9735</v>
      </c>
      <c r="N371" s="98">
        <f t="shared" si="124"/>
        <v>618.61009999999999</v>
      </c>
      <c r="O371" s="98">
        <f t="shared" si="124"/>
        <v>11574</v>
      </c>
      <c r="P371" s="98">
        <f t="shared" si="124"/>
        <v>368.54149999999998</v>
      </c>
      <c r="Q371" s="98">
        <f t="shared" si="124"/>
        <v>338.74749999999995</v>
      </c>
      <c r="R371" s="98">
        <f t="shared" si="124"/>
        <v>1728.7060000000001</v>
      </c>
      <c r="S371" s="98">
        <f t="shared" si="124"/>
        <v>11392.9575</v>
      </c>
      <c r="T371" s="99">
        <f t="shared" si="124"/>
        <v>286.358</v>
      </c>
    </row>
    <row r="372" spans="1:20" ht="17.25" customHeight="1">
      <c r="A372" s="96"/>
      <c r="B372" s="108" t="s">
        <v>171</v>
      </c>
      <c r="C372" s="97"/>
      <c r="D372" s="97"/>
      <c r="E372" s="97"/>
      <c r="F372" s="97"/>
      <c r="G372" s="97"/>
      <c r="H372" s="97"/>
      <c r="I372" s="98">
        <f t="shared" ref="I372:T372" si="125">I371/10</f>
        <v>1643.4</v>
      </c>
      <c r="J372" s="98">
        <f t="shared" si="125"/>
        <v>68.107850000000013</v>
      </c>
      <c r="K372" s="98">
        <f t="shared" si="125"/>
        <v>53.049099999999996</v>
      </c>
      <c r="L372" s="98">
        <f t="shared" si="125"/>
        <v>238.36185000000006</v>
      </c>
      <c r="M372" s="98">
        <f t="shared" si="125"/>
        <v>1656.1973499999999</v>
      </c>
      <c r="N372" s="98">
        <f t="shared" si="125"/>
        <v>61.86101</v>
      </c>
      <c r="O372" s="98">
        <f t="shared" si="125"/>
        <v>1157.4000000000001</v>
      </c>
      <c r="P372" s="98">
        <f t="shared" si="125"/>
        <v>36.854149999999997</v>
      </c>
      <c r="Q372" s="98">
        <f t="shared" si="125"/>
        <v>33.874749999999992</v>
      </c>
      <c r="R372" s="98">
        <f t="shared" si="125"/>
        <v>172.87060000000002</v>
      </c>
      <c r="S372" s="98">
        <f t="shared" si="125"/>
        <v>1139.29575</v>
      </c>
      <c r="T372" s="99">
        <f t="shared" si="125"/>
        <v>28.6358</v>
      </c>
    </row>
    <row r="373" spans="1:20" ht="32.2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 ht="15.6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 ht="15.6">
      <c r="A375" s="47"/>
      <c r="B375" s="48"/>
      <c r="C375" s="49"/>
      <c r="D375" s="49"/>
      <c r="E375" s="49"/>
      <c r="F375" s="49"/>
      <c r="G375" s="49"/>
      <c r="H375" s="49"/>
      <c r="I375" s="50"/>
      <c r="J375" s="50"/>
      <c r="K375" s="50"/>
      <c r="L375" s="50"/>
      <c r="M375" s="50"/>
      <c r="N375" s="50"/>
      <c r="O375" s="51"/>
      <c r="P375" s="51"/>
      <c r="Q375" s="51"/>
      <c r="R375" s="51"/>
      <c r="S375" s="49"/>
      <c r="T375" s="49"/>
    </row>
    <row r="376" spans="1:20" ht="11.25" customHeight="1">
      <c r="A376" s="47"/>
      <c r="B376" s="48"/>
      <c r="C376" s="49"/>
      <c r="D376" s="49"/>
      <c r="E376" s="49"/>
      <c r="F376" s="49"/>
      <c r="G376" s="49"/>
      <c r="H376" s="49"/>
      <c r="I376" s="50"/>
      <c r="J376" s="50"/>
      <c r="K376" s="50"/>
      <c r="L376" s="50"/>
      <c r="M376" s="50"/>
      <c r="N376" s="50"/>
      <c r="O376" s="51"/>
      <c r="P376" s="51"/>
      <c r="Q376" s="51"/>
      <c r="R376" s="51"/>
      <c r="S376" s="49"/>
      <c r="T376" s="49"/>
    </row>
    <row r="377" spans="1:20" ht="11.25" customHeight="1">
      <c r="A377" s="47"/>
      <c r="B377" s="48"/>
      <c r="C377" s="49"/>
      <c r="D377" s="49"/>
      <c r="E377" s="49"/>
      <c r="F377" s="49"/>
      <c r="G377" s="49"/>
      <c r="H377" s="49"/>
      <c r="I377" s="50"/>
      <c r="J377" s="50"/>
      <c r="K377" s="50"/>
      <c r="L377" s="50"/>
      <c r="M377" s="50"/>
      <c r="N377" s="50"/>
      <c r="O377" s="49"/>
      <c r="P377" s="49"/>
      <c r="Q377" s="49"/>
      <c r="R377" s="49"/>
      <c r="S377" s="49"/>
      <c r="T377" s="49"/>
    </row>
    <row r="378" spans="1:20" ht="11.25" customHeight="1">
      <c r="A378" s="47"/>
      <c r="B378" s="48"/>
      <c r="C378" s="49"/>
      <c r="D378" s="49"/>
      <c r="E378" s="49"/>
      <c r="F378" s="49"/>
      <c r="G378" s="49"/>
      <c r="H378" s="49"/>
      <c r="I378" s="62"/>
      <c r="J378" s="62"/>
      <c r="K378" s="62"/>
      <c r="L378" s="62"/>
      <c r="M378" s="62"/>
      <c r="N378" s="62"/>
      <c r="O378" s="49"/>
      <c r="P378" s="49"/>
      <c r="Q378" s="49"/>
      <c r="R378" s="49"/>
      <c r="S378" s="49"/>
      <c r="T378" s="49"/>
    </row>
    <row r="379" spans="1:20" ht="11.25" customHeight="1">
      <c r="A379" s="71" t="s">
        <v>43</v>
      </c>
      <c r="B379" s="60" t="s">
        <v>86</v>
      </c>
      <c r="C379" s="7">
        <v>100</v>
      </c>
      <c r="D379" s="8">
        <v>1</v>
      </c>
      <c r="E379" s="8">
        <v>4.5</v>
      </c>
      <c r="F379" s="8">
        <v>14.5</v>
      </c>
      <c r="G379" s="8">
        <v>100</v>
      </c>
      <c r="H379" s="8">
        <v>3.83</v>
      </c>
      <c r="I379" s="62"/>
      <c r="J379" s="62"/>
      <c r="K379" s="62"/>
      <c r="L379" s="62"/>
      <c r="M379" s="62"/>
      <c r="N379" s="62"/>
      <c r="O379" s="49"/>
      <c r="P379" s="49"/>
      <c r="Q379" s="49"/>
      <c r="R379" s="49"/>
      <c r="S379" s="49"/>
      <c r="T379" s="49"/>
    </row>
    <row r="380" spans="1:20" ht="11.2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 ht="11.2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 ht="11.2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 ht="11.2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 ht="11.2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 ht="11.2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 ht="11.2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 ht="11.2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 ht="15.6">
      <c r="A388" s="5"/>
      <c r="B388" s="49"/>
      <c r="C388" s="49"/>
      <c r="D388" s="49"/>
      <c r="E388" s="49"/>
      <c r="F388" s="49"/>
      <c r="G388" s="49"/>
      <c r="H388" s="4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>
      <c r="A390" s="1"/>
      <c r="B390" s="1"/>
      <c r="I390" s="1"/>
      <c r="J390" s="1"/>
      <c r="K390" s="1"/>
      <c r="L390" s="1"/>
      <c r="M390" s="1"/>
      <c r="N390" s="1"/>
    </row>
    <row r="391" spans="1:20">
      <c r="A391" s="1"/>
      <c r="B391" s="1"/>
      <c r="I391" s="1"/>
      <c r="J391" s="1"/>
      <c r="K391" s="1"/>
      <c r="L391" s="1"/>
      <c r="M391" s="1"/>
      <c r="N391" s="1"/>
    </row>
    <row r="392" spans="1:20">
      <c r="A392" s="1"/>
      <c r="B392" s="1"/>
      <c r="I392" s="1"/>
      <c r="J392" s="1"/>
      <c r="K392" s="1"/>
      <c r="L392" s="1"/>
      <c r="M392" s="1"/>
      <c r="N392" s="1"/>
    </row>
    <row r="393" spans="1:20">
      <c r="A393" s="1"/>
      <c r="B393" s="1"/>
      <c r="I393" s="1"/>
      <c r="J393" s="1"/>
      <c r="K393" s="1"/>
      <c r="L393" s="1"/>
      <c r="M393" s="1"/>
      <c r="N393" s="1"/>
    </row>
    <row r="394" spans="1:20">
      <c r="A394" s="1"/>
      <c r="B394" s="1"/>
      <c r="I394" s="1"/>
      <c r="J394" s="1"/>
      <c r="K394" s="1"/>
      <c r="L394" s="1"/>
      <c r="M394" s="1"/>
      <c r="N394" s="1"/>
    </row>
    <row r="395" spans="1:20">
      <c r="A395" s="1"/>
      <c r="B395" s="1"/>
      <c r="I395" s="1"/>
      <c r="J395" s="1"/>
      <c r="K395" s="1"/>
      <c r="L395" s="1"/>
      <c r="M395" s="1"/>
      <c r="N395" s="1"/>
    </row>
    <row r="396" spans="1:20">
      <c r="A396" s="1"/>
      <c r="B396" s="1"/>
      <c r="I396" s="1"/>
      <c r="J396" s="1"/>
      <c r="K396" s="1"/>
      <c r="L396" s="1"/>
      <c r="M396" s="1"/>
      <c r="N396" s="1"/>
    </row>
    <row r="397" spans="1:20">
      <c r="A397" s="1"/>
      <c r="B397" s="1"/>
      <c r="I397" s="1"/>
      <c r="J397" s="1"/>
      <c r="K397" s="1"/>
      <c r="L397" s="1"/>
      <c r="M397" s="1"/>
      <c r="N397" s="1"/>
    </row>
    <row r="398" spans="1:20">
      <c r="A398" s="1"/>
      <c r="B398" s="1"/>
      <c r="I398" s="1"/>
      <c r="J398" s="1"/>
      <c r="K398" s="1"/>
      <c r="L398" s="1"/>
      <c r="M398" s="1"/>
      <c r="N398" s="1"/>
    </row>
    <row r="399" spans="1:20">
      <c r="A399" s="1"/>
      <c r="B399" s="1"/>
      <c r="I399" s="1"/>
      <c r="J399" s="1"/>
      <c r="K399" s="1"/>
      <c r="L399" s="1"/>
      <c r="M399" s="1"/>
      <c r="N399" s="1"/>
    </row>
    <row r="400" spans="1:20">
      <c r="A400" s="1"/>
      <c r="B400" s="1"/>
      <c r="I400" s="1"/>
      <c r="J400" s="1"/>
      <c r="K400" s="1"/>
      <c r="L400" s="1"/>
      <c r="M400" s="1"/>
      <c r="N400" s="1"/>
    </row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 ht="15" customHeight="1"/>
    <row r="546" s="1" customFormat="1" ht="13.5" customHeight="1"/>
    <row r="547" s="1" customFormat="1" ht="13.5" customHeight="1"/>
    <row r="548" s="1" customFormat="1" ht="12" customHeight="1"/>
    <row r="549" s="1" customFormat="1" ht="12.75" customHeight="1"/>
    <row r="550" s="1" customFormat="1" ht="14.25" customHeight="1"/>
    <row r="551" s="1" customFormat="1" ht="12" customHeigh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 ht="15" customHeight="1"/>
    <row r="575" s="1" customFormat="1" ht="16.5" customHeigh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</sheetData>
  <dataConsolidate/>
  <mergeCells count="69">
    <mergeCell ref="A343:S343"/>
    <mergeCell ref="A352:S352"/>
    <mergeCell ref="A364:S364"/>
    <mergeCell ref="A313:T313"/>
    <mergeCell ref="A325:S325"/>
    <mergeCell ref="A331:T331"/>
    <mergeCell ref="A332:T332"/>
    <mergeCell ref="A333:T333"/>
    <mergeCell ref="A340:S340"/>
    <mergeCell ref="A304:T304"/>
    <mergeCell ref="A255:T255"/>
    <mergeCell ref="A256:T256"/>
    <mergeCell ref="A257:T257"/>
    <mergeCell ref="A263:S263"/>
    <mergeCell ref="A266:T266"/>
    <mergeCell ref="A274:S274"/>
    <mergeCell ref="A286:S286"/>
    <mergeCell ref="A292:T292"/>
    <mergeCell ref="A293:T293"/>
    <mergeCell ref="A294:T294"/>
    <mergeCell ref="A301:T301"/>
    <mergeCell ref="A250:S250"/>
    <mergeCell ref="A190:S190"/>
    <mergeCell ref="A193:S193"/>
    <mergeCell ref="A201:S201"/>
    <mergeCell ref="A212:S212"/>
    <mergeCell ref="A218:T218"/>
    <mergeCell ref="A219:T219"/>
    <mergeCell ref="A220:T220"/>
    <mergeCell ref="A226:T226"/>
    <mergeCell ref="A229:T229"/>
    <mergeCell ref="A237:T237"/>
    <mergeCell ref="A242:S242"/>
    <mergeCell ref="A184:T184"/>
    <mergeCell ref="A123:S123"/>
    <mergeCell ref="A135:S135"/>
    <mergeCell ref="A141:T141"/>
    <mergeCell ref="A142:T142"/>
    <mergeCell ref="A143:T143"/>
    <mergeCell ref="A150:S150"/>
    <mergeCell ref="A153:S153"/>
    <mergeCell ref="A162:S162"/>
    <mergeCell ref="A174:S174"/>
    <mergeCell ref="A182:T182"/>
    <mergeCell ref="A183:T183"/>
    <mergeCell ref="A114:S114"/>
    <mergeCell ref="A65:T65"/>
    <mergeCell ref="A66:T66"/>
    <mergeCell ref="A67:T67"/>
    <mergeCell ref="A73:S73"/>
    <mergeCell ref="A76:T76"/>
    <mergeCell ref="A84:S84"/>
    <mergeCell ref="A97:S97"/>
    <mergeCell ref="A103:T103"/>
    <mergeCell ref="A104:T104"/>
    <mergeCell ref="A105:T105"/>
    <mergeCell ref="A111:T111"/>
    <mergeCell ref="A62:S62"/>
    <mergeCell ref="A3:T3"/>
    <mergeCell ref="A4:T4"/>
    <mergeCell ref="A10:S10"/>
    <mergeCell ref="A13:T13"/>
    <mergeCell ref="A23:S23"/>
    <mergeCell ref="A30:T30"/>
    <mergeCell ref="A31:T31"/>
    <mergeCell ref="A37:T37"/>
    <mergeCell ref="A40:T40"/>
    <mergeCell ref="A48:T48"/>
    <mergeCell ref="A54:S54"/>
  </mergeCells>
  <pageMargins left="0" right="0" top="0.35416666666666669" bottom="0.66805555555555551" header="0" footer="0.90486111111111112"/>
  <pageSetup paperSize="9" scale="70" orientation="landscape" horizontalDpi="30066" verticalDpi="26478"/>
  <headerFooter alignWithMargins="0"/>
  <rowBreaks count="10" manualBreakCount="10">
    <brk id="29" max="16383" man="1"/>
    <brk id="65" max="16383" man="1"/>
    <brk id="103" max="16383" man="1"/>
    <brk id="141" max="16383" man="1"/>
    <brk id="182" max="16383" man="1"/>
    <brk id="218" max="16383" man="1"/>
    <brk id="255" max="16383" man="1"/>
    <brk id="292" max="16383" man="1"/>
    <brk id="331" max="16383" man="1"/>
    <brk id="3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3:I8"/>
  <sheetViews>
    <sheetView workbookViewId="0">
      <selection activeCell="B3" sqref="B3:I8"/>
    </sheetView>
  </sheetViews>
  <sheetFormatPr defaultRowHeight="13.2"/>
  <sheetData>
    <row r="3" spans="2:9" ht="15.6">
      <c r="B3" s="49"/>
      <c r="C3" s="15" t="s">
        <v>173</v>
      </c>
      <c r="D3" s="7">
        <v>100</v>
      </c>
      <c r="E3" s="8">
        <v>0.4</v>
      </c>
      <c r="F3" s="8">
        <v>0.3</v>
      </c>
      <c r="G3" s="8">
        <v>10.3</v>
      </c>
      <c r="H3" s="8">
        <v>45.5</v>
      </c>
      <c r="I3" s="8">
        <v>5</v>
      </c>
    </row>
    <row r="4" spans="2:9" ht="15.6">
      <c r="B4" s="5"/>
      <c r="C4" s="20" t="s">
        <v>157</v>
      </c>
      <c r="D4" s="21">
        <v>100</v>
      </c>
      <c r="E4" s="22">
        <v>0.4</v>
      </c>
      <c r="F4" s="22">
        <v>0.4</v>
      </c>
      <c r="G4" s="22">
        <v>9.8000000000000007</v>
      </c>
      <c r="H4" s="22">
        <v>44.4</v>
      </c>
      <c r="I4" s="22">
        <v>10</v>
      </c>
    </row>
    <row r="5" spans="2:9" ht="15.6">
      <c r="B5" s="5"/>
      <c r="C5" s="15" t="s">
        <v>110</v>
      </c>
      <c r="D5" s="7">
        <v>100</v>
      </c>
      <c r="E5" s="8">
        <v>1.5</v>
      </c>
      <c r="F5" s="8">
        <v>0.5</v>
      </c>
      <c r="G5" s="8">
        <v>21</v>
      </c>
      <c r="H5" s="8">
        <v>94.5</v>
      </c>
      <c r="I5" s="8">
        <v>10</v>
      </c>
    </row>
    <row r="6" spans="2:9" ht="31.2">
      <c r="B6" s="5"/>
      <c r="C6" s="12" t="s">
        <v>174</v>
      </c>
      <c r="D6" s="7">
        <v>100</v>
      </c>
      <c r="E6" s="8">
        <v>0.9</v>
      </c>
      <c r="F6" s="8">
        <v>0.2</v>
      </c>
      <c r="G6" s="8">
        <v>8.1</v>
      </c>
      <c r="H6" s="8">
        <v>37.799999999999997</v>
      </c>
      <c r="I6" s="8">
        <v>60</v>
      </c>
    </row>
    <row r="7" spans="2:9" ht="15.6">
      <c r="B7" s="5"/>
      <c r="C7" s="12" t="s">
        <v>175</v>
      </c>
      <c r="D7" s="7">
        <v>100</v>
      </c>
      <c r="E7" s="8">
        <v>0.9</v>
      </c>
      <c r="F7" s="8">
        <v>0.1</v>
      </c>
      <c r="G7" s="8">
        <v>3</v>
      </c>
      <c r="H7" s="8">
        <v>16.5</v>
      </c>
      <c r="I7" s="8">
        <v>40</v>
      </c>
    </row>
    <row r="8" spans="2:9" ht="15.6">
      <c r="B8" s="5"/>
      <c r="C8" s="49"/>
      <c r="D8" s="49"/>
      <c r="E8" s="49"/>
      <c r="F8" s="49"/>
      <c r="G8" s="49"/>
      <c r="H8" s="49"/>
      <c r="I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весна-лето</vt:lpstr>
      <vt:lpstr>осень-зима</vt:lpstr>
      <vt:lpstr>Лист1</vt:lpstr>
      <vt:lpstr>'весна-лето'!Заголовки_для_печати</vt:lpstr>
      <vt:lpstr>'осень-зима'!Заголовки_для_печати</vt:lpstr>
      <vt:lpstr>'весна-лето'!Область_печати</vt:lpstr>
      <vt:lpstr>'осень-зима'!Область_печати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3</dc:creator>
  <cp:lastModifiedBy>Admin</cp:lastModifiedBy>
  <cp:lastPrinted>2024-10-16T11:48:03Z</cp:lastPrinted>
  <dcterms:created xsi:type="dcterms:W3CDTF">2022-03-23T08:07:12Z</dcterms:created>
  <dcterms:modified xsi:type="dcterms:W3CDTF">2024-10-16T11:49:03Z</dcterms:modified>
</cp:coreProperties>
</file>